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65" windowHeight="5535" tabRatio="838" firstSheet="2" activeTab="12"/>
  </bookViews>
  <sheets>
    <sheet name="STANDARD" sheetId="1" r:id="rId1"/>
    <sheet name="JAN-2002" sheetId="2" r:id="rId2"/>
    <sheet name="FEB-2002" sheetId="3" r:id="rId3"/>
    <sheet name="MAR-2002" sheetId="4" r:id="rId4"/>
    <sheet name="APR-2002" sheetId="5" r:id="rId5"/>
    <sheet name="MAI-2002" sheetId="6" r:id="rId6"/>
    <sheet name="JUN-2002" sheetId="7" r:id="rId7"/>
    <sheet name="JUL-2002" sheetId="8" r:id="rId8"/>
    <sheet name="AUG-2002" sheetId="9" r:id="rId9"/>
    <sheet name="SEP-2002" sheetId="10" r:id="rId10"/>
    <sheet name="OCT-2002" sheetId="11" r:id="rId11"/>
    <sheet name="NOV-2002" sheetId="12" r:id="rId12"/>
    <sheet name="DEC-2002" sheetId="13" r:id="rId13"/>
  </sheets>
  <definedNames/>
  <calcPr fullCalcOnLoad="1"/>
</workbook>
</file>

<file path=xl/sharedStrings.xml><?xml version="1.0" encoding="utf-8"?>
<sst xmlns="http://schemas.openxmlformats.org/spreadsheetml/2006/main" count="2509" uniqueCount="545">
  <si>
    <t>DATUM</t>
  </si>
  <si>
    <t>BEWÖLKUNG</t>
  </si>
  <si>
    <t>WETTEREREIGNISSE / NATURKALENDER</t>
  </si>
  <si>
    <t>MIN °C</t>
  </si>
  <si>
    <t>MAX °C</t>
  </si>
  <si>
    <t>ART</t>
  </si>
  <si>
    <t>NACHT</t>
  </si>
  <si>
    <t>TAG</t>
  </si>
  <si>
    <t>SYMBOL</t>
  </si>
  <si>
    <t>JAN</t>
  </si>
  <si>
    <t>LUFTDRUCK        hPa</t>
  </si>
  <si>
    <t>B</t>
  </si>
  <si>
    <t>KM /H</t>
  </si>
  <si>
    <t>RICHT.</t>
  </si>
  <si>
    <t>FEUCHTE           %</t>
  </si>
  <si>
    <t>WIND / B-RICHT.-MAX</t>
  </si>
  <si>
    <t>TEMP °C</t>
  </si>
  <si>
    <t xml:space="preserve">NIEDERSCHLAG </t>
  </si>
  <si>
    <t>MM</t>
  </si>
  <si>
    <t>GEWITTER TAGE</t>
  </si>
  <si>
    <t>SONNEN STUNDEN</t>
  </si>
  <si>
    <t>BODEN        TEMP °C</t>
  </si>
  <si>
    <t>DURCHSCHNITT - T°C</t>
  </si>
  <si>
    <t>MAX-TEMPERATUR °C</t>
  </si>
  <si>
    <t>MIN-TEMPERATUR °C</t>
  </si>
  <si>
    <t>MIN-TAG TEMP °C</t>
  </si>
  <si>
    <t>MAX-NACHT TEMP °C</t>
  </si>
  <si>
    <t>D-NACHT TEMP °C</t>
  </si>
  <si>
    <t>D-TAG TEMP °C</t>
  </si>
  <si>
    <t>NACHTFRÖSTE</t>
  </si>
  <si>
    <t>EISTAGE</t>
  </si>
  <si>
    <t>NIEDERSCHLAGMENGE - MM</t>
  </si>
  <si>
    <t>NL-DURCHSCHNITT / TAG</t>
  </si>
  <si>
    <t>MAX-NIEDERSCHLAG / TAG</t>
  </si>
  <si>
    <t>NIEDERSCHLAGSTAGE</t>
  </si>
  <si>
    <t>REGENTAGE</t>
  </si>
  <si>
    <t>TAGE MIT SCHNEEFALL</t>
  </si>
  <si>
    <t>GEWITTERTAGE</t>
  </si>
  <si>
    <t>SONNENSTUNDEN</t>
  </si>
  <si>
    <t>SONNENTAGE</t>
  </si>
  <si>
    <t>MIN-BODEN T°C</t>
  </si>
  <si>
    <t>TAGE T°C =&gt;20°C</t>
  </si>
  <si>
    <t xml:space="preserve"> BEDECKUNG %</t>
  </si>
  <si>
    <t>MAX-WINDGESCHW. KM / H</t>
  </si>
  <si>
    <t>LUFTDRUCK - MAX  H / PA</t>
  </si>
  <si>
    <t>LUFTDRUCK - MIN  H / PA</t>
  </si>
  <si>
    <t>NIEDERS. TAGE</t>
  </si>
  <si>
    <t>WIND-DURCHSCHN.</t>
  </si>
  <si>
    <t>WIND-MAX-DURCHS.</t>
  </si>
  <si>
    <t>TAGE MIT SCHNEED.</t>
  </si>
  <si>
    <t>REGENMENGE</t>
  </si>
  <si>
    <t>SCHNEEMENGE</t>
  </si>
  <si>
    <t>leichter Schneefall 4cm</t>
  </si>
  <si>
    <t>W</t>
  </si>
  <si>
    <t>bedeckt</t>
  </si>
  <si>
    <t xml:space="preserve"> bedeckt</t>
  </si>
  <si>
    <t>winterlich kalt - keine Sonne / Schneehöhe 55cm</t>
  </si>
  <si>
    <t>S</t>
  </si>
  <si>
    <t>nachts+vormittags Schnee (13cm)</t>
  </si>
  <si>
    <t>NW</t>
  </si>
  <si>
    <t>stark bewölkt</t>
  </si>
  <si>
    <t>STURMTAGE  BEAUFORT=&gt;6</t>
  </si>
  <si>
    <t>NO</t>
  </si>
  <si>
    <t>wolkig</t>
  </si>
  <si>
    <t>sonnig</t>
  </si>
  <si>
    <t>sehr kalter sibirischer Wintertag mit viel Sonne, hohen Schneewänden &amp; Strassenglätte</t>
  </si>
  <si>
    <r>
      <t xml:space="preserve">starke Verwehungen / </t>
    </r>
    <r>
      <rPr>
        <sz val="12"/>
        <color indexed="60"/>
        <rFont val="Times New Roman"/>
        <family val="1"/>
      </rPr>
      <t>Schneehöhe 63cm</t>
    </r>
    <r>
      <rPr>
        <sz val="12"/>
        <rFont val="Times New Roman"/>
        <family val="1"/>
      </rPr>
      <t xml:space="preserve"> / Schnee türmt sich überall auf </t>
    </r>
  </si>
  <si>
    <t>sternenklar</t>
  </si>
  <si>
    <r>
      <t xml:space="preserve">klirrend kalte Nacht mit </t>
    </r>
    <r>
      <rPr>
        <sz val="12"/>
        <color indexed="60"/>
        <rFont val="Times New Roman"/>
        <family val="1"/>
      </rPr>
      <t xml:space="preserve">Min-Rekord </t>
    </r>
    <r>
      <rPr>
        <sz val="12"/>
        <rFont val="Times New Roman"/>
        <family val="1"/>
      </rPr>
      <t>/ tags blauer Himmel-Super Fernsicht &amp; keinen Hauch von Wind</t>
    </r>
  </si>
  <si>
    <t>SW</t>
  </si>
  <si>
    <t>herrliches Winterwetter / früh Nebensonne bei Sonnenaufgang / leichte Schleierwolken kündigen Wetterumstellung an</t>
  </si>
  <si>
    <t>abends etwas Schneegriesel</t>
  </si>
  <si>
    <t>erst sonnig später zunehmende Feuchtigkeit von 35% auf 92% und Wolken, Nebel und etwas grieseln</t>
  </si>
  <si>
    <t>35-92</t>
  </si>
  <si>
    <t>erst etwas Schnee später Nieseln</t>
  </si>
  <si>
    <t>bedeckt-neblig</t>
  </si>
  <si>
    <t>nassklater Tag / grau mit Schnee&amp; Nieseln / Reif &amp; leichtes Tauen</t>
  </si>
  <si>
    <t>R</t>
  </si>
  <si>
    <t>leichtes Nieseln</t>
  </si>
  <si>
    <t>aufklarend</t>
  </si>
  <si>
    <t>nach Nebelauflösung nachts Sonne pur / früh starker Eisreif an den Bäumen / herrlicher Wintertag- abends Nebensonnen</t>
  </si>
  <si>
    <t>herrlich sonniges kaltes Winterwetter / kein Wind</t>
  </si>
  <si>
    <t>grauer nasskalter Tag / sehr hohe Luftfeuchte / Schneehöhe 45cm</t>
  </si>
  <si>
    <t>noch einmal strahlender Herbsttag aber Schleierwolken kündigen feuchte Luft an     Skilaufbedingungen optimal / Schneehöhe 45cm</t>
  </si>
  <si>
    <t>leichter Schneefall 2cm</t>
  </si>
  <si>
    <t xml:space="preserve">bedeckt </t>
  </si>
  <si>
    <t>vormittags ein paar sonnenstrahlen sonst etwas Schnee &amp; viele Wolken</t>
  </si>
  <si>
    <t xml:space="preserve">S </t>
  </si>
  <si>
    <t>nach Wolkenauflösung viel Sonne bei herrlichen Winterwetter / Skilaufen übern Großen Teich ist möglich</t>
  </si>
  <si>
    <t>sonniger Wintertag / kalt+blauer Himmel</t>
  </si>
  <si>
    <t>kalter Wintertag mit Sonne pur / Wind wird stärker</t>
  </si>
  <si>
    <t>heiter</t>
  </si>
  <si>
    <t>herrlicher Wintertag / abends Aufzug von Wolken</t>
  </si>
  <si>
    <t>nachts etwas Schneegriesel</t>
  </si>
  <si>
    <t>erst dichter Nebel mit Reif ab Mittag Sonne pur / Schneehöhe noch 43cm</t>
  </si>
  <si>
    <t>voraussichtlich letzter schöner Wintertag / abends Wolkenaufzug</t>
  </si>
  <si>
    <t>etwas Schneeregen</t>
  </si>
  <si>
    <t xml:space="preserve">die Milderung ist da, Tauwetter setzt ein </t>
  </si>
  <si>
    <t>ein wenig Regen</t>
  </si>
  <si>
    <t>mild - matschig / vornittags noch etwas Sonne / Schnee sehr nass+dreckig</t>
  </si>
  <si>
    <t>zeitweise Regen</t>
  </si>
  <si>
    <t>Regen mit starken Tauen / Hof voller Eis / Restschnee 20cm / keine Sonne</t>
  </si>
  <si>
    <t>schöner milder Tag / starkes Tauen / überall Schneematch, Dreck, Nässe, Eis</t>
  </si>
  <si>
    <t>freundlicher aber etwas windiger Tag / etwas diesig / frühlingshaft mild</t>
  </si>
  <si>
    <t>windig milder Tag / Schneerester 10cm / Flusspegel steigen</t>
  </si>
  <si>
    <t>Schneeregen- schauer</t>
  </si>
  <si>
    <t>kurzer Kaltlufteinbruch / tags Sonne-Wolken Mix / kalter Wind</t>
  </si>
  <si>
    <t>früh Regen</t>
  </si>
  <si>
    <t>windiger milder Tag / schnell durchziehende Wolkenfelder</t>
  </si>
  <si>
    <t>mittags kräftiger Regen</t>
  </si>
  <si>
    <t>orkanartiger Sturm bis zum Regen mittags / nachmittags auch etwas Sonne /   keine Schneedecke mehr vorhanden, nur Reste / alles naß</t>
  </si>
  <si>
    <t>Regenschauer</t>
  </si>
  <si>
    <t>Wind, etwas Sonne, kräftige Schauer &amp; viel zu mild</t>
  </si>
  <si>
    <t>frühlingshaft mild mit viel Sonne / windig / blauer Himmel / Schnee weg</t>
  </si>
  <si>
    <t>viel zu milder Tag / kein Winter in Sicht</t>
  </si>
  <si>
    <t>erst viele Wolken später sonnig &amp; mild</t>
  </si>
  <si>
    <t>freundich milder Tag / nur noch ganz wenig Schneereste</t>
  </si>
  <si>
    <t>herrlich milder Frühlingstag im Winter / nur schwache Schleierwolken</t>
  </si>
  <si>
    <t>Supersonnentag / frühlingshaft / erste Weidekätzchen treiben aus</t>
  </si>
  <si>
    <t>klar</t>
  </si>
  <si>
    <t>vormittags ein paar Wolken, ab Mittag sonnig</t>
  </si>
  <si>
    <r>
      <t xml:space="preserve">Wolken aber freundlich &amp; sehr mild / </t>
    </r>
    <r>
      <rPr>
        <sz val="12"/>
        <color indexed="60"/>
        <rFont val="Times New Roman"/>
        <family val="1"/>
      </rPr>
      <t>erste Schneeglöckchen blühen</t>
    </r>
  </si>
  <si>
    <t>ein paar Tropfen</t>
  </si>
  <si>
    <t>nur kurze Wolkenlücken / mild</t>
  </si>
  <si>
    <t>nachts etwas    Regen</t>
  </si>
  <si>
    <t>ruhiger Tag / kaum Niederschlag &amp; Sonne dafür viele Wolken</t>
  </si>
  <si>
    <t>etwas Regen</t>
  </si>
  <si>
    <t>regnerisch windiger grauer Tag</t>
  </si>
  <si>
    <t>windig viel zu milder grauer Sonnabend / erste Märzenbecher blühen</t>
  </si>
  <si>
    <t>schnell durchziehende Wolkenfelder mi Regen / wenig Sonne / Aprilwetter</t>
  </si>
  <si>
    <t>windig regnerisch grauer Tag ohne Sonne / viel zu mild</t>
  </si>
  <si>
    <t xml:space="preserve">sehr milder stürmischer Tag mit kräftigen Schauern / erste Krokusse gucken </t>
  </si>
  <si>
    <t>viel Regen</t>
  </si>
  <si>
    <t>bie Mittag Dauerregen / Temperaturrückgang / keine Sonne</t>
  </si>
  <si>
    <t>Kaltluft aus Nord bringt zunehmend mehr Sonne / kein Schnee</t>
  </si>
  <si>
    <t>O</t>
  </si>
  <si>
    <t>herrlich sonniger Tag nach frostiger Nacht / klare Luft - keine Wolke</t>
  </si>
  <si>
    <t>Superklare Luft / geringste Luftfeuchte seit 12-00 / erste Krokusse blühen</t>
  </si>
  <si>
    <t>mild &amp; schön / frühlingshaft aber zunehmend diesig</t>
  </si>
  <si>
    <t>zunehmend viele Wolken / trüb</t>
  </si>
  <si>
    <t>Schneeschauer   (2cm)</t>
  </si>
  <si>
    <r>
      <t xml:space="preserve">starker Sturm / </t>
    </r>
    <r>
      <rPr>
        <sz val="12"/>
        <color indexed="60"/>
        <rFont val="Times New Roman"/>
        <family val="1"/>
      </rPr>
      <t>abends kurzes Gewitter mit Schnee</t>
    </r>
  </si>
  <si>
    <t>X</t>
  </si>
  <si>
    <t>Schnee weggetaut / windig nasser grauer Tag</t>
  </si>
  <si>
    <t>erst Regen dann Schnee ( 3cm)</t>
  </si>
  <si>
    <t>nachts Regen tags Temp.-sturz mit Schnee &amp; Glätte</t>
  </si>
  <si>
    <t>Schneefall (5cm)</t>
  </si>
  <si>
    <t>nach kalter Nacht einsetzender Schneefall mit Temp-anstieg / Schneehöhe 7cm</t>
  </si>
  <si>
    <t>Schnnee &amp; Graupel-schauer</t>
  </si>
  <si>
    <r>
      <t xml:space="preserve">Schauer Tauen + neuer Schnee / nasskalt / kaum Sonne / </t>
    </r>
    <r>
      <rPr>
        <sz val="12"/>
        <color indexed="60"/>
        <rFont val="Times New Roman"/>
        <family val="1"/>
      </rPr>
      <t>abends Gewitter</t>
    </r>
  </si>
  <si>
    <t>kräftige Schneesch. (8cm)</t>
  </si>
  <si>
    <t>winterlich mit Schnee &amp; etwas Sonne / kalter Wind / Schneehöhe 12cm</t>
  </si>
  <si>
    <t>erst Schnee dann Regen</t>
  </si>
  <si>
    <t>erst Schnee 3cm zunehmend matschig mit Regen / keine Sonne</t>
  </si>
  <si>
    <t>starker Sturm / mild / abends reißt die Wolkendecke auf</t>
  </si>
  <si>
    <t>früh kräftige Schauer / nachmittags Sonne Wolken Mix / Wind</t>
  </si>
  <si>
    <t>mittags Schneeschauer</t>
  </si>
  <si>
    <t>stürmisch / durchziehende Wolkenfelder aber auch viel Sonne</t>
  </si>
  <si>
    <t>MAR</t>
  </si>
  <si>
    <t>FEB</t>
  </si>
  <si>
    <t>fast klar</t>
  </si>
  <si>
    <t>freundlich windiger erster Märztag / Schneeglöckchen in voller Blüte</t>
  </si>
  <si>
    <t>ruhiger kalter Tag / grau</t>
  </si>
  <si>
    <t>Schneegriesel</t>
  </si>
  <si>
    <t>grauer wolkenverhangener Sonntag / keine Sonne / kein Wind / etwas Schnee</t>
  </si>
  <si>
    <t>ruhiger wolkenverhangener Tag, zunehmend wärmer</t>
  </si>
  <si>
    <t>schöner milder Frühlingstag / keine Wolke aber sehr diesig / Märzenbecher in voller Blüte / erste Krokusse blühen</t>
  </si>
  <si>
    <t>erst Sonne dann Wolken, noch trocken / frühlingshaft mild</t>
  </si>
  <si>
    <t>Regen &amp; Graupel- schauer</t>
  </si>
  <si>
    <t>stürmischer milder Tag / nachmittags mehr Sonne</t>
  </si>
  <si>
    <t>freundlicher Frühlingstag / viel Sonne kleine Wolkenfelder</t>
  </si>
  <si>
    <t>erst freundlich später dichte Wolkendecke mit ein paar Tropfen / mild</t>
  </si>
  <si>
    <t>herrlich milder sonniger Frühlingstag / nur ein paar Schleierwolken</t>
  </si>
  <si>
    <t>stellenweise hochnebelartige Bewölkung sonst sonnig, sehr mild</t>
  </si>
  <si>
    <t>S auf N</t>
  </si>
  <si>
    <r>
      <t xml:space="preserve">wechselnd bewölkt / frühlingshaft warm / </t>
    </r>
    <r>
      <rPr>
        <sz val="12"/>
        <color indexed="60"/>
        <rFont val="Times New Roman"/>
        <family val="1"/>
      </rPr>
      <t>erste Narzissen blühen</t>
    </r>
  </si>
  <si>
    <t>APR</t>
  </si>
  <si>
    <t>MAI</t>
  </si>
  <si>
    <t>zunehmend sonnig &amp; heiter</t>
  </si>
  <si>
    <t>etwas Schnee</t>
  </si>
  <si>
    <t>Kälteeinbruch mit etwas Schnee Nebel &amp; Frost</t>
  </si>
  <si>
    <t>etwas   Schneegriesel</t>
  </si>
  <si>
    <t>grauer kalter Tag / zarte Schnreedecke</t>
  </si>
  <si>
    <t>SO</t>
  </si>
  <si>
    <t xml:space="preserve">zunehmend freundlicher &amp; wärmer / nachmittags Sonne pur </t>
  </si>
  <si>
    <t>nach diesigen Tagesbeginn sonnig &amp; mild, abends ein paar Wolken / erste   Möven sind da</t>
  </si>
  <si>
    <t xml:space="preserve">herrlich milder Frühlingsttag / Krokusse in voller Blüte </t>
  </si>
  <si>
    <t>vorm. kräftige Regenschauer</t>
  </si>
  <si>
    <t>endlich Regen / wechselhaft mit kurzen sonnigen Abschnitten</t>
  </si>
  <si>
    <t>Regen &amp; Hagel- schauer</t>
  </si>
  <si>
    <t>kräftige Regen &amp; Graupelschauer / kaum Sonne</t>
  </si>
  <si>
    <t>regnerischer Frühlingsanfang / Frösche haben gelaicht</t>
  </si>
  <si>
    <t>Schneeschauer</t>
  </si>
  <si>
    <t>N</t>
  </si>
  <si>
    <t>zeitw. Schneefall (6cm)</t>
  </si>
  <si>
    <t>Schmuddelwetter mit Wintereinbruch / Match, Nässe &amp; Schneedecke</t>
  </si>
  <si>
    <t>Schneefall (4cm)</t>
  </si>
  <si>
    <t>winterlich nasskalt / geschlossene Schneedecke von 7cm</t>
  </si>
  <si>
    <t>kalt mit Schnee, der aber nicht liegenbleibt / kaum Sonne</t>
  </si>
  <si>
    <t>vorm. etwas Schneegriesel</t>
  </si>
  <si>
    <t>nasskalter winterlicher Tag / Frühling ist weit weg</t>
  </si>
  <si>
    <t>kalter Wintertag / leichtes Tauen / Schneehöhe 5cm</t>
  </si>
  <si>
    <t>erst trübe, gegen Abend Wolkenauflockerungen &amp; sonnig / winterlich kalt</t>
  </si>
  <si>
    <r>
      <t xml:space="preserve">nach sehr kalter Nacht mit Reif &gt; sonnig und zunehmend wärmer / </t>
    </r>
    <r>
      <rPr>
        <sz val="12"/>
        <color indexed="60"/>
        <rFont val="Times New Roman"/>
        <family val="1"/>
      </rPr>
      <t>Storch da</t>
    </r>
    <r>
      <rPr>
        <sz val="12"/>
        <rFont val="Times New Roman"/>
        <family val="1"/>
      </rPr>
      <t xml:space="preserve"> / Restschnee 3cm der wegtaut</t>
    </r>
  </si>
  <si>
    <t>klar-Vollmond</t>
  </si>
  <si>
    <t>nach frostiger Nacht mit Reif herrlich sonniger Karfreitag / der Frühling kommt / Schnee fast vollständig weggetaut</t>
  </si>
  <si>
    <t>herrlicher warmer Frühlingstag / blauer Himmel-keine Wolke / erste Tulpen blühen</t>
  </si>
  <si>
    <t>hohe Wolken, die nachmittags zunehmend sich auflösen / mild</t>
  </si>
  <si>
    <t>nachm. ein paar Tropfen</t>
  </si>
  <si>
    <t>freundlicher Ostermontag / Sonne+Wolken / erster Grilltag</t>
  </si>
  <si>
    <t>frühlingshafter schöner Tag / Morgennebel mit Reif und toller Sonnenaufgangsstimmung übern Großen Teich</t>
  </si>
  <si>
    <t>sehr klare trockene Luft, aber kalt aus Osten / Sonne pur / Nachtfrost</t>
  </si>
  <si>
    <t>kühles freundlicher Tag / Sonne-Wolken-Mix / alles trocken</t>
  </si>
  <si>
    <t xml:space="preserve">N </t>
  </si>
  <si>
    <t>winterlich kalter Apriltag / Sonne+Wolken+ ein paar Flocken</t>
  </si>
  <si>
    <t>herrlich sonniger Frühlingstag / frostfrei / Narzissen in voller Blüte</t>
  </si>
  <si>
    <t>kühler aber sonniger Frühlingstag nach frostiger Nacht / blauer Himmel</t>
  </si>
  <si>
    <t>schöner Tag mit kühlem Ostwind / sehr trocken / anhaltende Nachtfröste</t>
  </si>
  <si>
    <t>kalte Nacht mit Reif / tags erst Sonne später mehr Wolken / Natur kommt trotz viel Sonne noch nicht aus den Startlöchern wegen des Frostes</t>
  </si>
  <si>
    <t>freundlich kühler Frühlingsstag</t>
  </si>
  <si>
    <t>zunehmend mehr Wolken / kühl / trocken</t>
  </si>
  <si>
    <t>grauer kühler Tag</t>
  </si>
  <si>
    <t>abends ein paar Tropfen</t>
  </si>
  <si>
    <t xml:space="preserve">ruhiger Samstag / nicht kalt </t>
  </si>
  <si>
    <t>leichter Dauerregen</t>
  </si>
  <si>
    <t>endlich Regen / grauer veregnet kühler Tag</t>
  </si>
  <si>
    <t>nasskalter Regentag / Natur kommt nicht aus den Startlöchern</t>
  </si>
  <si>
    <t>nachts etwas Regen</t>
  </si>
  <si>
    <t>Regen hört nachts auf / tags freundlich trocken &amp; wärmer</t>
  </si>
  <si>
    <t>viele Wolken wenig Sonne / nur wenige Regentropfen</t>
  </si>
  <si>
    <t xml:space="preserve">ruhiges verhaltenes Frühlingswetter </t>
  </si>
  <si>
    <t>gewittrige Schauer</t>
  </si>
  <si>
    <t>erstes Frühlingsgewitter mit warmen Regen / es wird langsam Frühling</t>
  </si>
  <si>
    <t>nachts kurzer Schauer</t>
  </si>
  <si>
    <t>tags trocken / verhalten warm / Natur entwickelt sich langsam</t>
  </si>
  <si>
    <t>Wechsel von Sonne und starker Bewölkung / freundlich</t>
  </si>
  <si>
    <t>erst bedeckt nachmittags reißt die Wolkendecke auf / Raps beginnt langsam zu blühen</t>
  </si>
  <si>
    <t>viele Wolken wenig Sonne / mild / Blätter bei Eberesche kommen</t>
  </si>
  <si>
    <t>trüber Tag</t>
  </si>
  <si>
    <t>freundlich aber kaum Sonne / trocken / Baumblätter kommen langsam</t>
  </si>
  <si>
    <t>abends einsetzend. Regen</t>
  </si>
  <si>
    <t>tags mild - frühlingshaft /  abends Kaltfront mit Regen / Dahlien+Gladiolen im Boden gesteckt</t>
  </si>
  <si>
    <t>50-80</t>
  </si>
  <si>
    <t>Regenschauer (mit Schnee vermischt)</t>
  </si>
  <si>
    <t>Temp.-sturz / stürmisch / nachmittags kurzes Wintergewitter mit Schneeflocken</t>
  </si>
  <si>
    <t>viele Wolken kaum Sonne / ein paar Tropfen</t>
  </si>
  <si>
    <t>kurzer  Regenschauer</t>
  </si>
  <si>
    <t>windiger Sonne-Wolken Mix / Beginn der Kirschblüte / Birken bekommen Blätter</t>
  </si>
  <si>
    <t xml:space="preserve">sehr schöner milder Feiertag / Bäume werden rasant grün </t>
  </si>
  <si>
    <t>kurze Schauer</t>
  </si>
  <si>
    <t>milder Frühlingsstag / abends Ferngewitter</t>
  </si>
  <si>
    <t>ruhiger milder Tag mit hochnebelartiger Bewölkung / trocken</t>
  </si>
  <si>
    <t>grauer regnerisch nebliger Tag / man sieht alles wachsen</t>
  </si>
  <si>
    <t>erst noch ein paar Sonnenstrahlen später dicke Wolken &amp; Regen</t>
  </si>
  <si>
    <t>bis Mittag Dauerregen</t>
  </si>
  <si>
    <t>erst Dauerregen später reißen die Wolken auf &amp; es wird wärmer</t>
  </si>
  <si>
    <t>erst Hochnebel später Sonne &amp; Wolken &amp; frühlingshaft / Kirschen in voller    Blüte / Plaumen beginnen zu blühen</t>
  </si>
  <si>
    <r>
      <t xml:space="preserve">freundlich Frühlingstag / erste Rasenmähung im Garten / </t>
    </r>
    <r>
      <rPr>
        <sz val="12"/>
        <color indexed="60"/>
        <rFont val="Times New Roman"/>
        <family val="1"/>
      </rPr>
      <t>erste Schwalben sind da</t>
    </r>
  </si>
  <si>
    <t>windiger warmer vorsommerlicher Tag / erste Erdbeeren blühen / viel Sonne +Wind</t>
  </si>
  <si>
    <t>herrlich schöner Himmelsfahrtstag / sehr windig</t>
  </si>
  <si>
    <t>viel Sonne abends auflösende Gewitterwolken aus SW / Bäume fast grün</t>
  </si>
  <si>
    <t>sehr schwülwarm / abends kurzes Gewitter / Wachstumswetter / Blätter vom Wein springen auf / Apfel- und Birnenblüte</t>
  </si>
  <si>
    <t>kaum Sonne dafür zeitweise Regen</t>
  </si>
  <si>
    <t>nachts noch etwas Regen</t>
  </si>
  <si>
    <t>erst nass und Nebel / tags zunehmend schöner / Raps in voller Blüte</t>
  </si>
  <si>
    <t>Sonne+Wolken Mix / schöner Abend</t>
  </si>
  <si>
    <t>wechselhaft / verhalten warm</t>
  </si>
  <si>
    <t>herrlich sommerlicher Maitag / Apfelbäume in voller Blüte / strahlend blauer Himmel</t>
  </si>
  <si>
    <t>sommerlicher Frühlingstag / Blätter voll ausgebildet / vollgelbe Rapsfelder</t>
  </si>
  <si>
    <t>sehr schöner Pfingstsamstag / Kinder gebadet / Flieder in voller Blüte</t>
  </si>
  <si>
    <t>nasskalter Tag / abends reißen die Wolken auf</t>
  </si>
  <si>
    <t>freundlicher Pfingstmontag / trocken / zeitweise dichte Wolken aber auch Sonne</t>
  </si>
  <si>
    <t xml:space="preserve">sonniger Vorsommertag </t>
  </si>
  <si>
    <t>herrlich sonniger warmer Tag aber kühler SO-Wind / Rapsblüte geht zu Ende</t>
  </si>
  <si>
    <t>abends kräftiger Gewitterregen</t>
  </si>
  <si>
    <r>
      <t xml:space="preserve">schöner sonniger Tagesbeginn / schwül / ab 17.00 Uhr </t>
    </r>
    <r>
      <rPr>
        <u val="single"/>
        <sz val="12"/>
        <color indexed="60"/>
        <rFont val="Times New Roman"/>
        <family val="1"/>
      </rPr>
      <t>Gewitter</t>
    </r>
  </si>
  <si>
    <t>vorm. Nieselregen</t>
  </si>
  <si>
    <t>bis Mittag Nebel+Sprühregen / abends etwas Sonne</t>
  </si>
  <si>
    <t>viele Wolken-kaum Sonne aber nicht unfreundlich</t>
  </si>
  <si>
    <t>bedckt</t>
  </si>
  <si>
    <t>kühler verregneter Sonntag / abends bricht nochmal die Sonne durch</t>
  </si>
  <si>
    <t>nachm. kurze Schauer</t>
  </si>
  <si>
    <t>erst viel Sonne später dichte Wolken &amp; etwas Regen / verhalten warm / fast alle Dahlien zeigen sich</t>
  </si>
  <si>
    <t>anhaltenden Sprühregen</t>
  </si>
  <si>
    <t>nasser grauer kühler Tag / keine Sonne dafür Nebel &amp; Sprühregen</t>
  </si>
  <si>
    <t>abends kurzer Schauer</t>
  </si>
  <si>
    <t xml:space="preserve">freunlich warmer Tag / nachmittags mehr Wolken </t>
  </si>
  <si>
    <t>schöner Tag mit viel Sonne / abends mehr Wolken</t>
  </si>
  <si>
    <t>2 kurze Schauer</t>
  </si>
  <si>
    <t>freundlicher Tag mit Sonne-Wolken Mix &amp; ein paar Tropfen / Flieder verblüht</t>
  </si>
  <si>
    <t>schöner aber mäßig warmer Tag / klare kühle Luft</t>
  </si>
  <si>
    <t>herrlicher sonniger Tag mit Schönwetterwölkchen &amp; blauen Himmel /    Rapsblühte &amp; Fliederblüte ist vorbei</t>
  </si>
  <si>
    <t xml:space="preserve">Viel Sonne nach kühler Nacht </t>
  </si>
  <si>
    <t>nur ein paar harmlose Wolken sonst Sommerwetter</t>
  </si>
  <si>
    <t>sehr stürmischer Tag / hohe Wolken / mild</t>
  </si>
  <si>
    <t>kräftige Schauer</t>
  </si>
  <si>
    <t>schwül / feucht &amp; Schauer / kaum Sonne</t>
  </si>
  <si>
    <t>regnerisch grauer Tag / keine Sonne</t>
  </si>
  <si>
    <t>Dauerregen</t>
  </si>
  <si>
    <t>nasser kühler grauer Tag mit anhaltenden Sprühregen</t>
  </si>
  <si>
    <t>nasser schwüler Tag / abends etwas Sonne / Lilien in voller Blüte</t>
  </si>
  <si>
    <t>kurzer Schauer</t>
  </si>
  <si>
    <t>kühler Tag mit vielen Wolken etwas Regen &amp; kaum Sonne</t>
  </si>
  <si>
    <t>freundlich aber nur mäßig warmer Tag / kaum Regen</t>
  </si>
  <si>
    <r>
      <t xml:space="preserve">freundlich aber etwas windiger Tag / </t>
    </r>
    <r>
      <rPr>
        <sz val="12"/>
        <color indexed="60"/>
        <rFont val="Times New Roman"/>
        <family val="1"/>
      </rPr>
      <t>erste Erdbeeren reif</t>
    </r>
  </si>
  <si>
    <t>windig, mäßig warm</t>
  </si>
  <si>
    <t>bis Mittag Regen</t>
  </si>
  <si>
    <t>erst Regen später zunehmend sonnig wärmer &amp; schwül</t>
  </si>
  <si>
    <t>schon ab 8.30 Uhr Gewitter &amp; Schauer-sehr schwül-auch sonnige Abschnitte</t>
  </si>
  <si>
    <t>ruhiger wolkenreicher Sonntag</t>
  </si>
  <si>
    <t>heißer sonniger Sommertag / nur ein paar Schleierwolken</t>
  </si>
  <si>
    <t>heißer sonniger Sommertag / Hitze zunehmend unerträglich</t>
  </si>
  <si>
    <t>abends Nieselregen</t>
  </si>
  <si>
    <t xml:space="preserve">nach Tropisch heißer Nacht ab 8.00 Uhr Aufzug von Nordseenebel </t>
  </si>
  <si>
    <t>super Sommertag / Blumenwiese in voller Blüte / Erdbeerernte geht zu Ende</t>
  </si>
  <si>
    <t>heißer aber windiger Hochsommertag / kaum Wolken / Badewetter</t>
  </si>
  <si>
    <t>abends Gewitterregen</t>
  </si>
  <si>
    <t>heiter-Gewitter</t>
  </si>
  <si>
    <t>nach heißen schwülem Sommertag ab 18.00 Uhr kräftiges Gewitter mit Sturm &amp; Platzregen - Verwüstungen im Garten</t>
  </si>
  <si>
    <t>Sonne-Wolken Mix / etwas Regen / angenhmes Wetter</t>
  </si>
  <si>
    <t>schöner sonniger Sommertag / wenig Wolken - klare Luft</t>
  </si>
  <si>
    <t>nur ein paar  Tropfen</t>
  </si>
  <si>
    <t>ständige Gewitter ab 10.00 Uhr, die aber nie uns erreichten / schwül</t>
  </si>
  <si>
    <t>schwüler warmer wolkenreicher Sommertag / gewittrige Stimmung /   Erdbeerernte ist zu Ende</t>
  </si>
  <si>
    <t>neblig grauer Tag</t>
  </si>
  <si>
    <t>Gewitterregen</t>
  </si>
  <si>
    <t>bedeckt-Gewitter</t>
  </si>
  <si>
    <r>
      <t xml:space="preserve">tags grau / </t>
    </r>
    <r>
      <rPr>
        <sz val="12"/>
        <color indexed="60"/>
        <rFont val="Times New Roman"/>
        <family val="1"/>
      </rPr>
      <t>ab 15.00 Uhr Gewitter mit Regenmassen von 50,8 mm innerhalb von  2 Stunden</t>
    </r>
  </si>
  <si>
    <t xml:space="preserve">Regen </t>
  </si>
  <si>
    <t>regnerischer kühler Tag</t>
  </si>
  <si>
    <t>etwas Sprühregen</t>
  </si>
  <si>
    <t>kühler trüber Tag / Sommer in weiter Ferne / Kirschenernte sehr schlecht</t>
  </si>
  <si>
    <t>ruhig kühler Tag / noch etwas Regen</t>
  </si>
  <si>
    <t>zunehmend freundlicher sonniger &amp; wärmer</t>
  </si>
  <si>
    <t>gewittrige Regenschauer</t>
  </si>
  <si>
    <t>erst schön, 13.30 Uhr Gewitter, später wieder Sonne</t>
  </si>
  <si>
    <t>kühler Sommertag</t>
  </si>
  <si>
    <t>ruhiger kühler Tag / erst Sonne später Wolken / trocken</t>
  </si>
  <si>
    <t>kaum Sonne / kurze Schauer / nicht sommerlich</t>
  </si>
  <si>
    <t>kühler ruhiger Sommertag / nur ein paar Tropfen Regen</t>
  </si>
  <si>
    <t>etwas Nieseln</t>
  </si>
  <si>
    <t>kalter Sommertag, der an den Herbst erinnert / Flower-Power FG -1.Tag</t>
  </si>
  <si>
    <t>bis Mittag etwas Nieseln</t>
  </si>
  <si>
    <t>erst grau &amp; regnerisch, später wärmer und sonnig</t>
  </si>
  <si>
    <t>strahlend blauer Himmel mit Sonne pur / keine Wolke / nachm. Flower P. (So)</t>
  </si>
  <si>
    <t>tropisch heißer trockener Tag / Ernte von Getreide &amp; Raps in vollem Gange</t>
  </si>
  <si>
    <t>heißer Sommertag</t>
  </si>
  <si>
    <t>gewittriger kräft. Schauer</t>
  </si>
  <si>
    <t>bis 13.30 Uhr Hitze, dann Gewitterguß &amp; leichte Abkühlung / schwül</t>
  </si>
  <si>
    <t>bis Mittag schwülheiss mit viel Sonne, aber 13.00 Uhr Gewitter mit 35mm innerhalb einer Stunde / nachmittags Abkühlung auf 20°C</t>
  </si>
  <si>
    <t>nachts Gewitterregen</t>
  </si>
  <si>
    <t>nachts noch Gewitter mit heftigen Regen / ab Mittag Wolkenauflockerung heiter und mild</t>
  </si>
  <si>
    <t>sonnig heißer Augustrtag / Blätter vom Kirschbäume werden Gelb und fallen ab</t>
  </si>
  <si>
    <t>nachm. Gewitterregen</t>
  </si>
  <si>
    <t>erst heiß mit Sonne ab Mittag Wolken &amp; Gewitter</t>
  </si>
  <si>
    <t xml:space="preserve">immer wieder viel Regen / kaum Sonne </t>
  </si>
  <si>
    <t>erst sonnig ab Mittag mehr Wolken / sommerlich warm</t>
  </si>
  <si>
    <t>Mittags etwas Sonne, sonst nur Wolken &amp; Regen</t>
  </si>
  <si>
    <t>starke gewittrige Regenschauer</t>
  </si>
  <si>
    <t>regnerischer kühler wolkenverhangener Tag / abends Gewitter / kaum Sonne</t>
  </si>
  <si>
    <t>Regenschauer 1x</t>
  </si>
  <si>
    <t>etwas Sonne , aber trotzdem nass / Sommer viel zu viel Regen</t>
  </si>
  <si>
    <t>warmer freundlicher Sommertag / etwas diesig mit Quellwolken / Dahlien in   voller Blüte</t>
  </si>
  <si>
    <t>Wolken &amp; Sonne, aber diesig / warm</t>
  </si>
  <si>
    <t>Wahnsinns-Dauerregen</t>
  </si>
  <si>
    <t>Überschwemmungen / Dauerregen / Alles unter Wasser / 167 Liter in 24h</t>
  </si>
  <si>
    <t>Hochwasserkatastrophe in ganz Sachsen / Dorfbachbewohner unter Wasser</t>
  </si>
  <si>
    <t>etwas Nieselregen</t>
  </si>
  <si>
    <t>grauer Tag / Hochwasser ist zurückgegangen - trotzdem alles nass</t>
  </si>
  <si>
    <r>
      <t xml:space="preserve">erster Tag ohne Niederschlag nach der Flut / </t>
    </r>
    <r>
      <rPr>
        <sz val="12"/>
        <color indexed="60"/>
        <rFont val="Times New Roman"/>
        <family val="1"/>
      </rPr>
      <t>Elbehochwasser</t>
    </r>
  </si>
  <si>
    <t>ruhiger freundlicher Tag / stockende Ernte mit hohen Ertragsausfällen</t>
  </si>
  <si>
    <t>warmer schwüler gewittriger Tag / nachmittags starkes Gewitter</t>
  </si>
  <si>
    <t>heißer schwüler Sommertag / alles noch nass / Dahlien in voller Blüte / Kirschbäume + Ebereschen fast ohne Blätter mehr</t>
  </si>
  <si>
    <t>herrlich heißer Spätsommertag / es wird langsam alles wieder trockener / Gladiolen blühen</t>
  </si>
  <si>
    <t>herrlicher Sommertag / Badewetter / erste Birnen kann man essen</t>
  </si>
  <si>
    <t xml:space="preserve">erst viel Sonne, ab 16.30 Uhr Wolken </t>
  </si>
  <si>
    <t>nachm. gewittrige Schauer</t>
  </si>
  <si>
    <t>erst Sonne, ab Mittag Quellwolken &amp; später Gewitter mit  Regen / sommerlich</t>
  </si>
  <si>
    <t>herrlicher Spätsommertag / Dahlien, Gladiolen+Sonnenblumen in voller Blüte</t>
  </si>
  <si>
    <t>viel Sonne, abends Wolken &amp; Ferngewitter</t>
  </si>
  <si>
    <t>ein paar Gewitter- tropfen</t>
  </si>
  <si>
    <t>klar-neblig</t>
  </si>
  <si>
    <t>bis Mittag schön, ab 13.00 Uhr Gewitter lokal, die uns nur streiften</t>
  </si>
  <si>
    <t>herrlich heißer Spätsommertag / erste Pflaumen sind reif / Ernte ist eingebracht</t>
  </si>
  <si>
    <t xml:space="preserve">heißer Sommertag / langsam ist alles wieder sehr trocken / </t>
  </si>
  <si>
    <t>nachm. starker Gewitterregen</t>
  </si>
  <si>
    <t>erst Sonne, 14.00 Uhr Gewitter mit starkem Regen / abends schön</t>
  </si>
  <si>
    <t>kurzer Gewitterguß</t>
  </si>
  <si>
    <t>viel Sonne, nachmittags kurzes Gewitter</t>
  </si>
  <si>
    <t>neblig</t>
  </si>
  <si>
    <t>heiter-neblig</t>
  </si>
  <si>
    <t>viel Hochnebel, trotzdem kommt die Sonne durch / sommerlich warm</t>
  </si>
  <si>
    <t>abends Gewitter- regen</t>
  </si>
  <si>
    <t>erst viel Sonne &amp; heiß, ab 14.00 Uhr Wolken, schwache Gewitter &amp; Regen mit Abkühlung</t>
  </si>
  <si>
    <t>nachts Regen</t>
  </si>
  <si>
    <t>erst Regen später etwas Sonne / kühl</t>
  </si>
  <si>
    <t>freundlich aber kühler Tag / Sonne - Wolken Mix / sehr klare Luft</t>
  </si>
  <si>
    <t>freundlich warmer Spätsommertag nsch kühler Nacht / windig / abends mehr Wolken</t>
  </si>
  <si>
    <t>sehr waemer freundlicher Spätsommertag / Ferngewitter</t>
  </si>
  <si>
    <t>ab Mittag Regen</t>
  </si>
  <si>
    <t>vormittags trocken, dann Regen, herbstlich</t>
  </si>
  <si>
    <t>freundlicher Tag / mild, etwas diesig</t>
  </si>
  <si>
    <t>warmer ruhiger schöner Tag / kaum Wind / sommerlich / Max Pflaumenernte</t>
  </si>
  <si>
    <t>herrlicher Spätsommer-Sonntag / strahlend blauer Himmel / keine Wolke / Olbernhauer Radtour 55km</t>
  </si>
  <si>
    <t>heißer Sommertag / Dahlien in voller Blüte / Kirschb. fast keine Blätter mehr</t>
  </si>
  <si>
    <t>Sommer pur / bis nachmittags warm+sonnig, dann Gewitter mit Platzregen</t>
  </si>
  <si>
    <t>erst noch nieslig / später trocken aber viele Wolken</t>
  </si>
  <si>
    <t>strahlend blauer Himmel+Sonne pur, aber kühle NO-Luft / Skandinavien Hoch  kalte Nacht mit Nebel in Fluß+Teich Tälern</t>
  </si>
  <si>
    <t>wieder strahlend blauer Himmel+Sonne pur</t>
  </si>
  <si>
    <t>wolkig-neblig</t>
  </si>
  <si>
    <t>vormittags neblig+nieslig, später etwas Sonne+Wolken</t>
  </si>
  <si>
    <t>herbstlich / viele durchziehende Wolkenfelder / kühl</t>
  </si>
  <si>
    <t>kühler ruhiger Herbsttag / trocken / kaum Sonne</t>
  </si>
  <si>
    <t>es ist Herbst / kaum Wolkenlücken / etwas Regen</t>
  </si>
  <si>
    <t>ruhiger bedeckter Herbsttag / fast trocken-kaum Sonnenstrahlen</t>
  </si>
  <si>
    <t>freundlich ruhiger Herbsttag / Sonnenblumen verblühen</t>
  </si>
  <si>
    <t>trüber Herbsttag / wenig Sonne</t>
  </si>
  <si>
    <t>Herbst pur / wenig Wind / kaum Sonnenstrahlen</t>
  </si>
  <si>
    <t>kühles Schauerwetter / wenig Sonne</t>
  </si>
  <si>
    <r>
      <t xml:space="preserve">Sauwetter-Novemberwetter-sehr kalt / </t>
    </r>
    <r>
      <rPr>
        <sz val="12"/>
        <color indexed="16"/>
        <rFont val="Times New Roman"/>
        <family val="1"/>
      </rPr>
      <t>erster Schnee auf Brocken+Fichtelberg</t>
    </r>
  </si>
  <si>
    <t>Laub verfärbt sich / kalter trockener Tag mit Wind-Sonne-Wolken</t>
  </si>
  <si>
    <t>ruhiger kühler Herbsttag / Schnee in Bayern &amp; Oberwiesental</t>
  </si>
  <si>
    <t>anhaltender Nieselregen</t>
  </si>
  <si>
    <t>nass-kalt-herbstlich</t>
  </si>
  <si>
    <t>viele Wolken - wenig Sonne - Regen &amp; kühl</t>
  </si>
  <si>
    <t>zunehmend blauer Himmel+Schönwetterwolken / milder</t>
  </si>
  <si>
    <t>ruhiger Herbststag mit vielen Wolken wenig Sonne kaum Wind aber trocken  Laubfärbung wird intensiver</t>
  </si>
  <si>
    <t>fast windstiller Tag / Sonne+Wolken Mix / kalte Nacht-milder Tag</t>
  </si>
  <si>
    <t>herrlich milder sonniger Altweiber-Sommertag / Blumen noch in voller Blüte</t>
  </si>
  <si>
    <t>warmer sonniger Herbsttag / zunehmend hohe Schleierwolken</t>
  </si>
  <si>
    <t>erst Sonne, ab Mittag Wetterverschlechterung</t>
  </si>
  <si>
    <t>erst Regen später mehr Sonne+blauer Himmel</t>
  </si>
  <si>
    <t>herbstlish / tags kein Regen / Schülertreffen</t>
  </si>
  <si>
    <t>totales Sauwetter / Regen, Wind, grau &amp; es wird kühler</t>
  </si>
  <si>
    <t>sehr kalter grauer Herbsttag</t>
  </si>
  <si>
    <t>ab Mittag Nieselregen</t>
  </si>
  <si>
    <r>
      <t>früh der erste Bodenfrost</t>
    </r>
    <r>
      <rPr>
        <sz val="12"/>
        <rFont val="Times New Roman"/>
        <family val="1"/>
      </rPr>
      <t xml:space="preserve"> / vorm. ein paar Sonnenstrahlen dann tristes grau</t>
    </r>
  </si>
  <si>
    <t>grauer Tag / kaum Sonne</t>
  </si>
  <si>
    <t>früh Sterne &amp; erster richtiger Frost mit Reif / tags Hochnebel aus Böhmen /    kaum Sonne</t>
  </si>
  <si>
    <t>erst Sonne nach kalter Nacht / ab Mittag dichte Wolken / sehr kalt</t>
  </si>
  <si>
    <t>grauer kalter Tag / winterlich</t>
  </si>
  <si>
    <r>
      <t>erste Schneeflocken früh nach dem Sommer / in Ostsachsen geschlossene Schneedecke bis 5cm</t>
    </r>
    <r>
      <rPr>
        <sz val="12"/>
        <rFont val="Times New Roman"/>
        <family val="1"/>
      </rPr>
      <t xml:space="preserve"> / bei uns einheitsgrau &amp; nasskalt</t>
    </r>
  </si>
  <si>
    <r>
      <t xml:space="preserve">früh etwas </t>
    </r>
    <r>
      <rPr>
        <sz val="12"/>
        <color indexed="60"/>
        <rFont val="Times New Roman"/>
        <family val="1"/>
      </rPr>
      <t>Schneeregen</t>
    </r>
  </si>
  <si>
    <r>
      <t xml:space="preserve">Wind dreht au Süd &gt; mildere Luft und mehr Wind / viele Wolken aber auch  kurze sonnige Abschnitte / </t>
    </r>
    <r>
      <rPr>
        <sz val="12"/>
        <color indexed="60"/>
        <rFont val="Times New Roman"/>
        <family val="1"/>
      </rPr>
      <t>starker Laubfall</t>
    </r>
  </si>
  <si>
    <t>freundlicher Tag trotz vieler Wolken / mild / abflauender Wind</t>
  </si>
  <si>
    <t>nachts Schauer - vorm. trocken+kaum Sonne - nachm. Regen</t>
  </si>
  <si>
    <t>windig bedeckter milder Herbsttag / kurze Schauer</t>
  </si>
  <si>
    <t>viele Wolken nachmittags kurz mal Sonne / Temp.-rückgang</t>
  </si>
  <si>
    <t>Schnee-Hagel-Regenschauer</t>
  </si>
  <si>
    <t>Aprilwetter mit nassem Schnee-Hagel-Regen &amp; Sonne / Laubfärbung intensiv aber Blätter fallen stark</t>
  </si>
  <si>
    <r>
      <t xml:space="preserve">Sonne-Wolken Mix mit klarer Luft / früh &amp; abends um 0° und klar / </t>
    </r>
    <r>
      <rPr>
        <sz val="12"/>
        <color indexed="60"/>
        <rFont val="Times New Roman"/>
        <family val="1"/>
      </rPr>
      <t>früh Merkur &amp; abends den Vollmond beobachtet</t>
    </r>
  </si>
  <si>
    <t>kalte Nacht dann Wolken / vormittags noch trocken &amp; Föhn+stürmisch / ab Mittag leichter Dauerregen</t>
  </si>
  <si>
    <t>vorm. Regen</t>
  </si>
  <si>
    <t>erst Regen dann etwas Sonne / sehr mild</t>
  </si>
  <si>
    <t>ein paar Spritzer</t>
  </si>
  <si>
    <t>sehr stürmischer Tag / kurze Wolkenlücken / mild / kaum Regen</t>
  </si>
  <si>
    <t>bis Mittag kurze Regenschauer</t>
  </si>
  <si>
    <t>erst noch etwas Regen später Sonne-Wolken Mix / kühler+klare Luft</t>
  </si>
  <si>
    <t>ab Abend Regen</t>
  </si>
  <si>
    <t>nach kalter klarer Nacht Sonne ab nachmittag Wolken mit Regen / mild</t>
  </si>
  <si>
    <t>Sturmtag / durchziehende Wolkenfelder / mild &amp; kaum Sonne</t>
  </si>
  <si>
    <t>Orkan über Deutschland / Sturm nimmt stetig zu / stärkster Sturm seit 2 Jahren</t>
  </si>
  <si>
    <t>kräftige Regen+ Hagelschauer</t>
  </si>
  <si>
    <r>
      <t xml:space="preserve">Nachts langsam abflauender Orkan / tags kräftige Schauer+kurze </t>
    </r>
    <r>
      <rPr>
        <sz val="12"/>
        <color indexed="60"/>
        <rFont val="Times New Roman"/>
        <family val="1"/>
      </rPr>
      <t>Gewitter</t>
    </r>
  </si>
  <si>
    <t>freundlicher Tag - trocken / nachmittags mehr Wolken / Herbstfarben nehmen stark ab</t>
  </si>
  <si>
    <t>bis Mittag Nieselregen</t>
  </si>
  <si>
    <t>grauer wolkenverhangener Herbsttag / kaum noch Laub auf den Bäumen</t>
  </si>
  <si>
    <t>erst Sonne nach kalter Nacht / nachmittags bedeckt</t>
  </si>
  <si>
    <t xml:space="preserve">erst Sonne später hohe Wolken / milder ruhiger Tag </t>
  </si>
  <si>
    <t>anhaltender Regen</t>
  </si>
  <si>
    <t>nasser grauer nebliger Tag / Wind dreht auf NO &amp; es wird kälter</t>
  </si>
  <si>
    <t>ab nachm. Regen</t>
  </si>
  <si>
    <t>früh noch Morgenrot, dann zunehmend bedeckt &amp; Regen / merklich kühler</t>
  </si>
  <si>
    <t>Regen+Schnee</t>
  </si>
  <si>
    <t>grauer kalter Tag mit Nebel / Nieseln geht in Schnee über-dünne Schneeschicht</t>
  </si>
  <si>
    <t>sehr kalter Tag / Mittags etwas Sonne</t>
  </si>
  <si>
    <t>nach eisig klarer Nacht herrlich sonniger Herbsttag mit winterlichen   Temperaturen &amp; eisigem Wind</t>
  </si>
  <si>
    <t>winterlicher Herbstag / Dauerfrost / böhmischer Wind / viel Sonne / Teiche gefroren</t>
  </si>
  <si>
    <t>erst Schnee später Regen</t>
  </si>
  <si>
    <t>nachts etwas Schnee - später milder &amp; Regen / nachmittags etwas Sonne</t>
  </si>
  <si>
    <t>Schnee+Regen</t>
  </si>
  <si>
    <r>
      <t>Nachts Schnee 5cm / tags Regen / abends Schnee+</t>
    </r>
    <r>
      <rPr>
        <u val="single"/>
        <sz val="12"/>
        <rFont val="Times New Roman"/>
        <family val="1"/>
      </rPr>
      <t>Gewitter</t>
    </r>
    <r>
      <rPr>
        <sz val="12"/>
        <rFont val="Times New Roman"/>
        <family val="1"/>
      </rPr>
      <t xml:space="preserve"> / stürmisch /      Match überall</t>
    </r>
  </si>
  <si>
    <t>Schneeregen-schauer</t>
  </si>
  <si>
    <t>kalter nasser Spätherbsttag</t>
  </si>
  <si>
    <t>nasskalter Tag / Schnee weggetaut / keine Blätter mehr an Bäumen</t>
  </si>
  <si>
    <t xml:space="preserve">milder sonniger Tag </t>
  </si>
  <si>
    <t>freundlich milder Tag / abends mehr Wolken / Abendrot</t>
  </si>
  <si>
    <t>freundlich milder Spätherbsttag</t>
  </si>
  <si>
    <t>nachts ein paar Tropfen</t>
  </si>
  <si>
    <t>sehr ruhiger milder freundlicher Tag, trotz vieler Wolken / tags trocken</t>
  </si>
  <si>
    <r>
      <t xml:space="preserve">sehr mild / im Laufe des Tages zunehmend starker </t>
    </r>
    <r>
      <rPr>
        <u val="single"/>
        <sz val="12"/>
        <color indexed="60"/>
        <rFont val="Times New Roman"/>
        <family val="1"/>
      </rPr>
      <t>Föhn</t>
    </r>
    <r>
      <rPr>
        <sz val="12"/>
        <rFont val="Times New Roman"/>
        <family val="1"/>
      </rPr>
      <t>-Sturm</t>
    </r>
  </si>
  <si>
    <t>stürmisch / zunehmend mehr Sonne / sehr mild für November</t>
  </si>
  <si>
    <t>ruhiger Tag / mild+trocken / abends Wolkenverdichtung</t>
  </si>
  <si>
    <t>anhaltender Regen / trist - grau &amp; Nebel</t>
  </si>
  <si>
    <t>Sonne-Hochnebel Mix / kühl / sehr ruhig freundlicher Tag</t>
  </si>
  <si>
    <t>sehr freundlich milder Tag / nur ein paar Schleierwolken / Winter nicht in Sicht</t>
  </si>
  <si>
    <t>ab Mittag etwas Regen</t>
  </si>
  <si>
    <t>zunehmend mehr Wolken &amp; Regen / mild &amp; grau</t>
  </si>
  <si>
    <t>bis vormittags viel Regen / nachmittags Auflockerungen / mild</t>
  </si>
  <si>
    <t>leichter Föhn / herrlich milder Tag wie im Frühling</t>
  </si>
  <si>
    <t>ruhiger milder Herbsttag / Winter nicht in Sicht</t>
  </si>
  <si>
    <t>feuchte Luft aber fast trocken / grau+mild</t>
  </si>
  <si>
    <t>nachts viel Regen</t>
  </si>
  <si>
    <t>grauer Novembertag, aber viel zu mild</t>
  </si>
  <si>
    <t>milder schöner Spätherbsttag</t>
  </si>
  <si>
    <t>zunehmend dichte Wolken &amp; etwas Regen / mild</t>
  </si>
  <si>
    <t>Regen, Regen, Regen mit ein paar Flocken vermischt / Flüsse steigen an</t>
  </si>
  <si>
    <t>abklingender Regen / tags trocken &amp; etwas Sonne / mild</t>
  </si>
  <si>
    <t xml:space="preserve">sehr grauer kalter Tag </t>
  </si>
  <si>
    <t>Novembergrau / zeitweise nieslig</t>
  </si>
  <si>
    <t>grau / trist / nass</t>
  </si>
  <si>
    <t>nieslig</t>
  </si>
  <si>
    <t>es wird kälter / Nebel+Nasskalt</t>
  </si>
  <si>
    <r>
      <t xml:space="preserve">Die Kälte ist da &gt; Dauerfrost aber hohe Luftfeuchte &gt; </t>
    </r>
    <r>
      <rPr>
        <sz val="12"/>
        <color indexed="60"/>
        <rFont val="Times New Roman"/>
        <family val="1"/>
      </rPr>
      <t>starker Reifansatz</t>
    </r>
  </si>
  <si>
    <t>sehr eisiger NO-Wind &gt; dadurch extrem niedrige Windchill Werte / starker Reif  &gt; Äste brechen unter der Last von Eis ab / kein Schnee</t>
  </si>
  <si>
    <t>der Hochnebel zieht ab / es wird klar+sonnig &amp; kalt / strahlend blauer Himmel</t>
  </si>
  <si>
    <t>eisiger sonniger Tag / Sonne schaft es nicht den Reif von den Bäumen abzutauen</t>
  </si>
  <si>
    <t>stabiles Hochdruckwetter / wolkenlos - klarer blauer Himmel aber kein Schnee</t>
  </si>
  <si>
    <t>kälteste Nacht des Winters / 4.Tag ohne Wolken / sibirisch - sehr trockene Luft</t>
  </si>
  <si>
    <t>sehr eisiger Ostwind / 5.Tag ohne Wolke</t>
  </si>
  <si>
    <t>es strahlt immer noch vom wolkenlosen Himmel die Sonne</t>
  </si>
  <si>
    <t>die Sonne ist vorbei - dicke Wolken &amp; es wird wärmer / grauer Tag</t>
  </si>
  <si>
    <t>grauer kalter Tag / etwas Reif / 10.Tag Dauerfrost &gt; Eisdecke 30cm / Frost im Boden rund 50cm</t>
  </si>
  <si>
    <t>etwas Schnee+Regen</t>
  </si>
  <si>
    <t>die milde Luft ist da mit gefrierenden Regen &amp; glatten Straßen</t>
  </si>
  <si>
    <t>erst Nieseln später Schnee</t>
  </si>
  <si>
    <t>erst nasskalt, ab Mittag leichter Schneefall / Schneedecke 1cm / T°C-rückgang</t>
  </si>
  <si>
    <t>nasskalt / etwas Schnee / kaum Sonne / dünne Schneedecke</t>
  </si>
  <si>
    <t>noch etwas Schnee</t>
  </si>
  <si>
    <t>zunehmend weniger Wolken / abends aufklarend &amp; frostig / Schneedecke 1cm</t>
  </si>
  <si>
    <t>nach kalter Vollmondnacht sonnig &amp; winterlich / abends wärmer &amp; Wolken</t>
  </si>
  <si>
    <t>grauer Tag / Temp im leichten Plusbereich &gt; schwaches Tauen</t>
  </si>
  <si>
    <t>früh noch Frost , ab Nachmittag kommt eine Regenfront / Schnee taut</t>
  </si>
  <si>
    <t>bis früh Regen</t>
  </si>
  <si>
    <t>Nachts noch Regen der am Boden gefriert / grauer Tag / Eis überall</t>
  </si>
  <si>
    <t>kalter Weihnachtstag / kaum Sonne / noch etwas vereister Schnee vorhanden / nachmittags bei Minusgraden ein paar Regentropfen! &gt; überall Eis</t>
  </si>
  <si>
    <t>herrlich sonniger Weihnachtsfeiertag / aber überall Eis auf Wegen</t>
  </si>
  <si>
    <r>
      <t xml:space="preserve">nach klarer Nacht erst viel Sonne ab Mittag Wolkenaufzug &amp; abends </t>
    </r>
    <r>
      <rPr>
        <sz val="12"/>
        <color indexed="60"/>
        <rFont val="Times New Roman"/>
        <family val="1"/>
      </rPr>
      <t>Eisregen</t>
    </r>
  </si>
  <si>
    <t>1.Nachthälte Eisregen</t>
  </si>
  <si>
    <t>erst Eisregen mit starker Eisschicht / tags Milderung mit Tauen</t>
  </si>
  <si>
    <t>ruhiger Tag / leichtes Eis wegtauen</t>
  </si>
  <si>
    <t>Tauwetter / mild / Eis ist fast weg</t>
  </si>
  <si>
    <t>Dauerregen, der durch die noch gefrorenen Böden die Flüsse &amp; Bäche wieder steigen lässt</t>
  </si>
  <si>
    <t>nachts+vorm. Schneefall</t>
  </si>
  <si>
    <t>Einfluss sehr kalter Luft / Schneedecke 3cm / eisiger Wind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</si>
</sst>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"/>
    <numFmt numFmtId="173" formatCode="d/\ mmm"/>
    <numFmt numFmtId="174" formatCode="#\ \°\C"/>
    <numFmt numFmtId="175" formatCode="0\ \°\C"/>
    <numFmt numFmtId="176" formatCode="0.0"/>
    <numFmt numFmtId="177" formatCode="\1\1"/>
    <numFmt numFmtId="178" formatCode="0.00\ \°\C"/>
  </numFmts>
  <fonts count="22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1"/>
    </font>
    <font>
      <sz val="11"/>
      <color indexed="20"/>
      <name val="Times New Roman"/>
      <family val="1"/>
    </font>
    <font>
      <sz val="13"/>
      <color indexed="16"/>
      <name val="Times New Roman"/>
      <family val="1"/>
    </font>
    <font>
      <sz val="8"/>
      <name val="Arial"/>
      <family val="2"/>
    </font>
    <font>
      <sz val="11.75"/>
      <name val="Times New Roman"/>
      <family val="1"/>
    </font>
    <font>
      <sz val="11.25"/>
      <name val="Times New Roman"/>
      <family val="1"/>
    </font>
    <font>
      <sz val="9.5"/>
      <name val="Times New Roman"/>
      <family val="1"/>
    </font>
    <font>
      <sz val="11.5"/>
      <name val="Times New Roman"/>
      <family val="1"/>
    </font>
    <font>
      <sz val="9.25"/>
      <name val="Times New Roman"/>
      <family val="1"/>
    </font>
    <font>
      <sz val="18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0"/>
      <name val="Times New Roman"/>
      <family val="1"/>
    </font>
    <font>
      <u val="single"/>
      <sz val="12"/>
      <color indexed="60"/>
      <name val="Times New Roman"/>
      <family val="1"/>
    </font>
    <font>
      <u val="single"/>
      <sz val="12"/>
      <color indexed="18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2"/>
      <color indexed="16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49" fontId="2" fillId="0" borderId="3" xfId="20" applyNumberFormat="1" applyFont="1" applyBorder="1" applyAlignment="1">
      <alignment horizontal="center" vertical="center" wrapText="1"/>
      <protection/>
    </xf>
    <xf numFmtId="49" fontId="2" fillId="0" borderId="4" xfId="20" applyNumberFormat="1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/>
      <protection/>
    </xf>
    <xf numFmtId="49" fontId="2" fillId="0" borderId="5" xfId="20" applyNumberFormat="1" applyFont="1" applyBorder="1" applyAlignment="1">
      <alignment horizontal="center" vertical="center" wrapText="1"/>
      <protection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20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1" fontId="11" fillId="0" borderId="4" xfId="20" applyNumberFormat="1" applyFont="1" applyBorder="1" applyAlignment="1">
      <alignment horizontal="center" vertical="center"/>
      <protection/>
    </xf>
    <xf numFmtId="1" fontId="11" fillId="0" borderId="3" xfId="20" applyNumberFormat="1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176" fontId="2" fillId="0" borderId="0" xfId="20" applyNumberFormat="1" applyFont="1" applyBorder="1" applyAlignment="1">
      <alignment horizontal="center" vertical="center" wrapText="1"/>
      <protection/>
    </xf>
    <xf numFmtId="2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173" fontId="4" fillId="0" borderId="11" xfId="20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3" fontId="4" fillId="0" borderId="10" xfId="20" applyNumberFormat="1" applyFont="1" applyBorder="1" applyAlignment="1">
      <alignment horizontal="center" vertical="center"/>
      <protection/>
    </xf>
    <xf numFmtId="1" fontId="11" fillId="0" borderId="2" xfId="20" applyNumberFormat="1" applyFont="1" applyBorder="1" applyAlignment="1">
      <alignment horizontal="center" vertical="center"/>
      <protection/>
    </xf>
    <xf numFmtId="1" fontId="11" fillId="0" borderId="1" xfId="20" applyNumberFormat="1" applyFont="1" applyBorder="1" applyAlignment="1">
      <alignment horizontal="center" vertical="center"/>
      <protection/>
    </xf>
    <xf numFmtId="49" fontId="2" fillId="0" borderId="2" xfId="20" applyNumberFormat="1" applyFont="1" applyBorder="1" applyAlignment="1">
      <alignment horizontal="center" vertical="center" wrapText="1"/>
      <protection/>
    </xf>
    <xf numFmtId="176" fontId="2" fillId="0" borderId="1" xfId="20" applyNumberFormat="1" applyFont="1" applyBorder="1" applyAlignment="1">
      <alignment horizontal="center" vertical="center"/>
      <protection/>
    </xf>
    <xf numFmtId="176" fontId="2" fillId="0" borderId="6" xfId="20" applyNumberFormat="1" applyFont="1" applyBorder="1" applyAlignment="1">
      <alignment horizontal="center" vertical="center" wrapText="1"/>
      <protection/>
    </xf>
    <xf numFmtId="49" fontId="2" fillId="0" borderId="1" xfId="20" applyNumberFormat="1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49" fontId="2" fillId="0" borderId="14" xfId="20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11" fillId="0" borderId="0" xfId="20" applyNumberFormat="1" applyFont="1" applyBorder="1" applyAlignment="1">
      <alignment horizontal="center" vertical="center"/>
      <protection/>
    </xf>
    <xf numFmtId="1" fontId="11" fillId="0" borderId="6" xfId="20" applyNumberFormat="1" applyFont="1" applyBorder="1" applyAlignment="1">
      <alignment horizontal="center" vertical="center"/>
      <protection/>
    </xf>
    <xf numFmtId="0" fontId="2" fillId="0" borderId="0" xfId="20" applyNumberFormat="1" applyFont="1" applyBorder="1" applyAlignment="1">
      <alignment horizontal="center" vertical="center"/>
      <protection/>
    </xf>
    <xf numFmtId="0" fontId="2" fillId="0" borderId="6" xfId="20" applyNumberFormat="1" applyFont="1" applyBorder="1" applyAlignment="1">
      <alignment horizontal="center" vertical="center"/>
      <protection/>
    </xf>
    <xf numFmtId="176" fontId="2" fillId="0" borderId="7" xfId="0" applyNumberFormat="1" applyFont="1" applyBorder="1" applyAlignment="1" applyProtection="1">
      <alignment horizontal="center" vertical="center"/>
      <protection/>
    </xf>
    <xf numFmtId="176" fontId="17" fillId="0" borderId="4" xfId="20" applyNumberFormat="1" applyFont="1" applyBorder="1" applyAlignment="1">
      <alignment horizontal="center" vertical="center"/>
      <protection/>
    </xf>
    <xf numFmtId="176" fontId="18" fillId="0" borderId="4" xfId="20" applyNumberFormat="1" applyFont="1" applyBorder="1" applyAlignment="1">
      <alignment horizontal="center" vertical="center"/>
      <protection/>
    </xf>
    <xf numFmtId="49" fontId="15" fillId="0" borderId="5" xfId="20" applyNumberFormat="1" applyFont="1" applyBorder="1" applyAlignment="1">
      <alignment horizontal="center" vertical="center" wrapText="1"/>
      <protection/>
    </xf>
    <xf numFmtId="176" fontId="19" fillId="0" borderId="4" xfId="20" applyNumberFormat="1" applyFont="1" applyBorder="1" applyAlignment="1">
      <alignment horizontal="center" vertical="center"/>
      <protection/>
    </xf>
    <xf numFmtId="176" fontId="20" fillId="0" borderId="4" xfId="20" applyNumberFormat="1" applyFont="1" applyBorder="1" applyAlignment="1">
      <alignment horizontal="center" vertical="center"/>
      <protection/>
    </xf>
    <xf numFmtId="49" fontId="2" fillId="0" borderId="0" xfId="20" applyNumberFormat="1" applyFont="1" applyBorder="1" applyAlignment="1">
      <alignment horizontal="center" vertical="center" wrapText="1"/>
      <protection/>
    </xf>
    <xf numFmtId="176" fontId="16" fillId="0" borderId="4" xfId="20" applyNumberFormat="1" applyFont="1" applyBorder="1" applyAlignment="1">
      <alignment horizontal="center" vertical="center" wrapText="1"/>
      <protection/>
    </xf>
    <xf numFmtId="176" fontId="16" fillId="0" borderId="0" xfId="20" applyNumberFormat="1" applyFont="1" applyBorder="1" applyAlignment="1">
      <alignment horizontal="center" vertical="center" wrapText="1"/>
      <protection/>
    </xf>
    <xf numFmtId="0" fontId="3" fillId="0" borderId="8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6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3" fillId="0" borderId="8" xfId="20" applyFont="1" applyBorder="1" applyAlignment="1">
      <alignment horizontal="center" vertical="center" textRotation="90" wrapText="1"/>
      <protection/>
    </xf>
    <xf numFmtId="0" fontId="3" fillId="0" borderId="14" xfId="20" applyFont="1" applyBorder="1" applyAlignment="1">
      <alignment horizontal="center" vertical="center" textRotation="90" wrapText="1"/>
      <protection/>
    </xf>
    <xf numFmtId="0" fontId="3" fillId="0" borderId="8" xfId="20" applyFont="1" applyBorder="1" applyAlignment="1">
      <alignment horizontal="center" vertical="center" textRotation="90"/>
      <protection/>
    </xf>
    <xf numFmtId="0" fontId="3" fillId="0" borderId="14" xfId="20" applyFont="1" applyBorder="1" applyAlignment="1">
      <alignment horizontal="center" vertical="center" textRotation="90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left" vertical="center" indent="2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Dec-00" xfId="20"/>
    <cellStyle name="Currency" xfId="21"/>
    <cellStyle name="Currency [0]" xfId="22"/>
  </cellStyles>
  <dxfs count="3">
    <dxf>
      <font>
        <color rgb="FF003366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53.jpeg" /><Relationship Id="rId2" Type="http://schemas.openxmlformats.org/officeDocument/2006/relationships/image" Target="../media/image54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55.jpeg" /><Relationship Id="rId2" Type="http://schemas.openxmlformats.org/officeDocument/2006/relationships/image" Target="../media/image56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57.jpeg" /><Relationship Id="rId2" Type="http://schemas.openxmlformats.org/officeDocument/2006/relationships/image" Target="../media/image58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59.jpeg" /><Relationship Id="rId2" Type="http://schemas.openxmlformats.org/officeDocument/2006/relationships/image" Target="../media/image60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eg" /><Relationship Id="rId2" Type="http://schemas.openxmlformats.org/officeDocument/2006/relationships/image" Target="../media/image6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63.jpeg" /><Relationship Id="rId2" Type="http://schemas.openxmlformats.org/officeDocument/2006/relationships/image" Target="../media/image64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65.jpeg" /><Relationship Id="rId2" Type="http://schemas.openxmlformats.org/officeDocument/2006/relationships/image" Target="../media/image66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67.jpeg" /><Relationship Id="rId2" Type="http://schemas.openxmlformats.org/officeDocument/2006/relationships/image" Target="../media/image68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69.jpeg" /><Relationship Id="rId2" Type="http://schemas.openxmlformats.org/officeDocument/2006/relationships/image" Target="../media/image70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71.jpeg" /><Relationship Id="rId2" Type="http://schemas.openxmlformats.org/officeDocument/2006/relationships/image" Target="../media/image7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5.jpeg" /><Relationship Id="rId2" Type="http://schemas.openxmlformats.org/officeDocument/2006/relationships/image" Target="../media/image46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73.jpeg" /><Relationship Id="rId2" Type="http://schemas.openxmlformats.org/officeDocument/2006/relationships/image" Target="../media/image74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75.jpeg" /><Relationship Id="rId2" Type="http://schemas.openxmlformats.org/officeDocument/2006/relationships/image" Target="../media/image76.jpe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77.jpeg" /><Relationship Id="rId2" Type="http://schemas.openxmlformats.org/officeDocument/2006/relationships/image" Target="../media/image78.jpe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79.jpeg" /><Relationship Id="rId2" Type="http://schemas.openxmlformats.org/officeDocument/2006/relationships/image" Target="../media/image80.jpe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81.jpeg" /><Relationship Id="rId2" Type="http://schemas.openxmlformats.org/officeDocument/2006/relationships/image" Target="../media/image8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7.jpeg" /><Relationship Id="rId2" Type="http://schemas.openxmlformats.org/officeDocument/2006/relationships/image" Target="../media/image48.jpe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83.jpeg" /><Relationship Id="rId2" Type="http://schemas.openxmlformats.org/officeDocument/2006/relationships/image" Target="../media/image84.jpe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85.jpeg" /><Relationship Id="rId2" Type="http://schemas.openxmlformats.org/officeDocument/2006/relationships/image" Target="../media/image86.jpe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87.jpeg" /><Relationship Id="rId2" Type="http://schemas.openxmlformats.org/officeDocument/2006/relationships/image" Target="../media/image88.jpe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89.jpeg" /><Relationship Id="rId2" Type="http://schemas.openxmlformats.org/officeDocument/2006/relationships/image" Target="../media/image90.jpe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91.jpeg" /><Relationship Id="rId2" Type="http://schemas.openxmlformats.org/officeDocument/2006/relationships/image" Target="../media/image92.jpe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93.jpeg" /><Relationship Id="rId2" Type="http://schemas.openxmlformats.org/officeDocument/2006/relationships/image" Target="../media/image94.jpe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95.jpeg" /><Relationship Id="rId2" Type="http://schemas.openxmlformats.org/officeDocument/2006/relationships/image" Target="../media/image9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49.jpeg" /><Relationship Id="rId2" Type="http://schemas.openxmlformats.org/officeDocument/2006/relationships/image" Target="../media/image50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51.jpeg" /><Relationship Id="rId2" Type="http://schemas.openxmlformats.org/officeDocument/2006/relationships/image" Target="../media/image5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1025"/>
          <c:y val="0.3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STANDARD!$B$3:$B$33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STANDARD!$C$3:$C$33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7054569"/>
        <c:axId val="19273394"/>
      </c:lineChart>
      <c:catAx>
        <c:axId val="1705456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273394"/>
        <c:crosses val="autoZero"/>
        <c:auto val="1"/>
        <c:lblOffset val="100"/>
        <c:tickLblSkip val="2"/>
        <c:noMultiLvlLbl val="0"/>
      </c:catAx>
      <c:valAx>
        <c:axId val="19273394"/>
        <c:scaling>
          <c:orientation val="minMax"/>
          <c:max val="26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54569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0625"/>
          <c:y val="0.5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4375"/>
          <c:w val="0.94725"/>
          <c:h val="0.956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'FEB-2002'!$L$3:$L$33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212499"/>
        <c:axId val="65694764"/>
      </c:lineChart>
      <c:catAx>
        <c:axId val="2221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4764"/>
        <c:crosses val="autoZero"/>
        <c:auto val="1"/>
        <c:lblOffset val="100"/>
        <c:tickLblSkip val="2"/>
        <c:noMultiLvlLbl val="0"/>
      </c:catAx>
      <c:valAx>
        <c:axId val="65694764"/>
        <c:scaling>
          <c:orientation val="minMax"/>
          <c:max val="1025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12499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98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315"/>
          <c:w val="0.945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'FEB-2002'!$E$3:$E$33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4381965"/>
        <c:axId val="19675638"/>
      </c:barChart>
      <c:catAx>
        <c:axId val="543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675638"/>
        <c:crosses val="autoZero"/>
        <c:auto val="1"/>
        <c:lblOffset val="100"/>
        <c:noMultiLvlLbl val="0"/>
      </c:catAx>
      <c:valAx>
        <c:axId val="19675638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196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0075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'FEB-2002'!$O$3:$O$33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2863015"/>
        <c:axId val="50222816"/>
      </c:barChart>
      <c:catAx>
        <c:axId val="4286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222816"/>
        <c:crosses val="autoZero"/>
        <c:auto val="1"/>
        <c:lblOffset val="100"/>
        <c:noMultiLvlLbl val="0"/>
      </c:catAx>
      <c:valAx>
        <c:axId val="50222816"/>
        <c:scaling>
          <c:orientation val="minMax"/>
          <c:max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42863015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26975"/>
          <c:y val="0.2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775"/>
          <c:w val="0.935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'MAR-2002'!$B$3:$B$33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'MAR-2002'!$C$3:$C$33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9352161"/>
        <c:axId val="41516266"/>
      </c:lineChart>
      <c:catAx>
        <c:axId val="4935216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516266"/>
        <c:crosses val="autoZero"/>
        <c:auto val="1"/>
        <c:lblOffset val="100"/>
        <c:tickLblSkip val="2"/>
        <c:noMultiLvlLbl val="0"/>
      </c:catAx>
      <c:valAx>
        <c:axId val="41516266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52161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485"/>
          <c:y val="0.26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4375"/>
          <c:w val="0.94725"/>
          <c:h val="0.956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'MAR-2002'!$L$3:$L$33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102075"/>
        <c:axId val="7374356"/>
      </c:lineChart>
      <c:catAx>
        <c:axId val="3810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4356"/>
        <c:crossesAt val="992"/>
        <c:auto val="1"/>
        <c:lblOffset val="100"/>
        <c:tickLblSkip val="2"/>
        <c:noMultiLvlLbl val="0"/>
      </c:catAx>
      <c:valAx>
        <c:axId val="7374356"/>
        <c:scaling>
          <c:orientation val="minMax"/>
          <c:max val="1027"/>
          <c:min val="99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2075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0947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315"/>
          <c:w val="0.945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'MAR-2002'!$E$3:$E$33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6369205"/>
        <c:axId val="60451934"/>
      </c:barChart>
      <c:catAx>
        <c:axId val="66369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451934"/>
        <c:crosses val="autoZero"/>
        <c:auto val="1"/>
        <c:lblOffset val="100"/>
        <c:noMultiLvlLbl val="0"/>
      </c:catAx>
      <c:valAx>
        <c:axId val="6045193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6920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1905"/>
          <c:y val="0.09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"/>
          <c:w val="0.935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'MAR-2002'!$O$3:$O$33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7196495"/>
        <c:axId val="64768456"/>
      </c:barChart>
      <c:catAx>
        <c:axId val="71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768456"/>
        <c:crosses val="autoZero"/>
        <c:auto val="1"/>
        <c:lblOffset val="100"/>
        <c:noMultiLvlLbl val="0"/>
      </c:catAx>
      <c:valAx>
        <c:axId val="64768456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719649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0175"/>
          <c:y val="0.2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625"/>
          <c:w val="0.93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'APR-2002'!$B$3:$B$33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'APR-2002'!$C$3:$C$33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6045193"/>
        <c:axId val="11753554"/>
      </c:lineChart>
      <c:catAx>
        <c:axId val="4604519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753554"/>
        <c:crosses val="autoZero"/>
        <c:auto val="1"/>
        <c:lblOffset val="100"/>
        <c:tickLblSkip val="2"/>
        <c:noMultiLvlLbl val="0"/>
      </c:catAx>
      <c:valAx>
        <c:axId val="11753554"/>
        <c:scaling>
          <c:orientation val="minMax"/>
          <c:max val="20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45193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145"/>
          <c:y val="0.26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4375"/>
          <c:w val="0.94725"/>
          <c:h val="0.956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'APR-2002'!$L$3:$L$33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673123"/>
        <c:axId val="12513788"/>
      </c:lineChart>
      <c:catAx>
        <c:axId val="3867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13788"/>
        <c:crosses val="autoZero"/>
        <c:auto val="1"/>
        <c:lblOffset val="100"/>
        <c:tickLblSkip val="2"/>
        <c:noMultiLvlLbl val="0"/>
      </c:catAx>
      <c:valAx>
        <c:axId val="12513788"/>
        <c:scaling>
          <c:orientation val="minMax"/>
          <c:max val="103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73123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515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315"/>
          <c:w val="0.945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'APR-2002'!$E$3:$E$33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5515229"/>
        <c:axId val="6983878"/>
      </c:barChart>
      <c:catAx>
        <c:axId val="4551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983878"/>
        <c:crosses val="autoZero"/>
        <c:auto val="1"/>
        <c:lblOffset val="100"/>
        <c:noMultiLvlLbl val="0"/>
      </c:catAx>
      <c:valAx>
        <c:axId val="6983878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1522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3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STANDARD!$L$3:$L$33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242819"/>
        <c:axId val="17641052"/>
      </c:lineChart>
      <c:catAx>
        <c:axId val="39242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41052"/>
        <c:crosses val="autoZero"/>
        <c:auto val="1"/>
        <c:lblOffset val="100"/>
        <c:tickLblSkip val="2"/>
        <c:noMultiLvlLbl val="0"/>
      </c:catAx>
      <c:valAx>
        <c:axId val="17641052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4281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135"/>
          <c:y val="0.08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"/>
          <c:w val="0.9522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'APR-2002'!$O$3:$O$33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2854903"/>
        <c:axId val="28823216"/>
      </c:barChart>
      <c:catAx>
        <c:axId val="6285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823216"/>
        <c:crosses val="autoZero"/>
        <c:auto val="1"/>
        <c:lblOffset val="100"/>
        <c:noMultiLvlLbl val="0"/>
      </c:catAx>
      <c:valAx>
        <c:axId val="28823216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2854903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349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5675"/>
          <c:w val="0.93875"/>
          <c:h val="0.92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'MAI-2002'!$B$3:$B$33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'MAI-2002'!$C$3:$C$33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8082353"/>
        <c:axId val="52979130"/>
      </c:lineChart>
      <c:catAx>
        <c:axId val="5808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932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979130"/>
        <c:crosses val="autoZero"/>
        <c:auto val="1"/>
        <c:lblOffset val="100"/>
        <c:tickLblSkip val="2"/>
        <c:noMultiLvlLbl val="0"/>
      </c:catAx>
      <c:valAx>
        <c:axId val="52979130"/>
        <c:scaling>
          <c:orientation val="minMax"/>
          <c:max val="2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82353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3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375"/>
          <c:w val="0.94725"/>
          <c:h val="0.956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'MAI-2002'!$L$3:$L$33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050123"/>
        <c:axId val="63451108"/>
      </c:lineChart>
      <c:catAx>
        <c:axId val="705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942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1108"/>
        <c:crosses val="autoZero"/>
        <c:auto val="1"/>
        <c:lblOffset val="100"/>
        <c:tickLblSkip val="2"/>
        <c:noMultiLvlLbl val="0"/>
      </c:catAx>
      <c:valAx>
        <c:axId val="63451108"/>
        <c:scaling>
          <c:orientation val="minMax"/>
          <c:max val="1025"/>
          <c:min val="9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hPa</a:t>
                </a:r>
              </a:p>
            </c:rich>
          </c:tx>
          <c:layout>
            <c:manualLayout>
              <c:xMode val="factor"/>
              <c:yMode val="factor"/>
              <c:x val="0.02475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5012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069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315"/>
          <c:w val="0.944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'MAI-2002'!$E$3:$E$33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4189061"/>
        <c:axId val="39266094"/>
      </c:barChart>
      <c:catAx>
        <c:axId val="3418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266094"/>
        <c:crosses val="autoZero"/>
        <c:auto val="1"/>
        <c:lblOffset val="100"/>
        <c:noMultiLvlLbl val="0"/>
      </c:catAx>
      <c:valAx>
        <c:axId val="39266094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MM </a:t>
                </a:r>
              </a:p>
            </c:rich>
          </c:tx>
          <c:layout>
            <c:manualLayout>
              <c:xMode val="factor"/>
              <c:yMode val="factor"/>
              <c:x val="0.02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9061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32025"/>
          <c:y val="0.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"/>
          <c:w val="0.9362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'MAI-2002'!$O$3:$O$33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7850527"/>
        <c:axId val="26437016"/>
      </c:barChart>
      <c:catAx>
        <c:axId val="1785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437016"/>
        <c:crosses val="autoZero"/>
        <c:auto val="1"/>
        <c:lblOffset val="100"/>
        <c:noMultiLvlLbl val="0"/>
      </c:catAx>
      <c:valAx>
        <c:axId val="26437016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17850527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515"/>
          <c:y val="0.2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585"/>
          <c:w val="0.93575"/>
          <c:h val="0.926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'JUN-2002'!$B$3:$B$33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'JUN-2002'!$C$3:$C$33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6606553"/>
        <c:axId val="61023522"/>
      </c:lineChart>
      <c:catAx>
        <c:axId val="3660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1997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023522"/>
        <c:crosses val="autoZero"/>
        <c:auto val="1"/>
        <c:lblOffset val="100"/>
        <c:tickLblSkip val="2"/>
        <c:noMultiLvlLbl val="0"/>
      </c:catAx>
      <c:valAx>
        <c:axId val="61023522"/>
        <c:scaling>
          <c:orientation val="minMax"/>
          <c:max val="3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6553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17925"/>
          <c:y val="0.49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445"/>
          <c:w val="0.947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'JUN-2002'!$L$3:$L$33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340787"/>
        <c:axId val="43958220"/>
      </c:lineChart>
      <c:catAx>
        <c:axId val="12340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8220"/>
        <c:crosses val="autoZero"/>
        <c:auto val="1"/>
        <c:lblOffset val="100"/>
        <c:tickLblSkip val="2"/>
        <c:noMultiLvlLbl val="0"/>
      </c:catAx>
      <c:valAx>
        <c:axId val="43958220"/>
        <c:scaling>
          <c:orientation val="minMax"/>
          <c:max val="1026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40787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318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315"/>
          <c:w val="0.945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'JUN-2002'!$E$3:$E$33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0079661"/>
        <c:axId val="3846038"/>
      </c:bar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46038"/>
        <c:crosses val="autoZero"/>
        <c:auto val="1"/>
        <c:lblOffset val="100"/>
        <c:noMultiLvlLbl val="0"/>
      </c:catAx>
      <c:valAx>
        <c:axId val="3846038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79661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235"/>
          <c:y val="0.2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"/>
          <c:w val="0.9332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'JUN-2002'!$O$3:$O$33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4614343"/>
        <c:axId val="43093632"/>
      </c:bar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093632"/>
        <c:crosses val="autoZero"/>
        <c:auto val="1"/>
        <c:lblOffset val="100"/>
        <c:noMultiLvlLbl val="0"/>
      </c:catAx>
      <c:valAx>
        <c:axId val="43093632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34614343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25325"/>
          <c:y val="0.2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5775"/>
          <c:w val="0.936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'JUL-2002'!$B$3:$B$33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'JUL-2002'!$C$3:$C$33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2298369"/>
        <c:axId val="923274"/>
      </c:lineChart>
      <c:catAx>
        <c:axId val="52298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61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23274"/>
        <c:crosses val="autoZero"/>
        <c:auto val="1"/>
        <c:lblOffset val="100"/>
        <c:tickLblSkip val="2"/>
        <c:noMultiLvlLbl val="0"/>
      </c:catAx>
      <c:valAx>
        <c:axId val="923274"/>
        <c:scaling>
          <c:orientation val="minMax"/>
          <c:max val="3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98369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STANDARD!$E$3:$E$33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4551741"/>
        <c:axId val="19639078"/>
      </c:barChart>
      <c:catAx>
        <c:axId val="2455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639078"/>
        <c:crosses val="autoZero"/>
        <c:auto val="1"/>
        <c:lblOffset val="100"/>
        <c:noMultiLvlLbl val="0"/>
      </c:catAx>
      <c:valAx>
        <c:axId val="19639078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51741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1472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4375"/>
          <c:w val="0.94725"/>
          <c:h val="0.956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'JUL-2002'!$L$3:$L$33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309467"/>
        <c:axId val="7676340"/>
      </c:line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76340"/>
        <c:crosses val="autoZero"/>
        <c:auto val="1"/>
        <c:lblOffset val="100"/>
        <c:tickLblSkip val="2"/>
        <c:noMultiLvlLbl val="0"/>
      </c:catAx>
      <c:valAx>
        <c:axId val="7676340"/>
        <c:scaling>
          <c:orientation val="minMax"/>
          <c:max val="102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946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299"/>
          <c:y val="0.3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315"/>
          <c:w val="0.945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'JUL-2002'!$E$3:$E$33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978197"/>
        <c:axId val="17803774"/>
      </c:barChart>
      <c:catAx>
        <c:axId val="197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803774"/>
        <c:crosses val="autoZero"/>
        <c:auto val="1"/>
        <c:lblOffset val="100"/>
        <c:noMultiLvlLbl val="0"/>
      </c:catAx>
      <c:valAx>
        <c:axId val="1780377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8197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4225"/>
          <c:y val="0.2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"/>
          <c:w val="0.9332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'JUL-2002'!$O$3:$O$33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6016239"/>
        <c:axId val="32819560"/>
      </c:barChart>
      <c:catAx>
        <c:axId val="2601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819560"/>
        <c:crosses val="autoZero"/>
        <c:auto val="1"/>
        <c:lblOffset val="100"/>
        <c:noMultiLvlLbl val="0"/>
      </c:catAx>
      <c:valAx>
        <c:axId val="32819560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6016239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1025"/>
          <c:y val="0.3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'AUG-2002'!$B$3:$B$33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'AUG-2002'!$C$3:$C$33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6940585"/>
        <c:axId val="41138674"/>
      </c:lineChart>
      <c:catAx>
        <c:axId val="2694058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138674"/>
        <c:crosses val="autoZero"/>
        <c:auto val="1"/>
        <c:lblOffset val="100"/>
        <c:tickLblSkip val="2"/>
        <c:noMultiLvlLbl val="0"/>
      </c:catAx>
      <c:valAx>
        <c:axId val="41138674"/>
        <c:scaling>
          <c:orientation val="minMax"/>
          <c:max val="30"/>
          <c:min val="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40585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1175"/>
          <c:y val="0.4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'AUG-2002'!$L$3:$L$33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703747"/>
        <c:axId val="43898268"/>
      </c:lineChart>
      <c:catAx>
        <c:axId val="3470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98268"/>
        <c:crosses val="autoZero"/>
        <c:auto val="1"/>
        <c:lblOffset val="100"/>
        <c:tickLblSkip val="2"/>
        <c:noMultiLvlLbl val="0"/>
      </c:catAx>
      <c:valAx>
        <c:axId val="43898268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374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33"/>
          <c:w val="0.940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'AUG-2002'!$E$3:$E$33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9540093"/>
        <c:axId val="66098790"/>
      </c:barChart>
      <c:catAx>
        <c:axId val="5954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098790"/>
        <c:crosses val="autoZero"/>
        <c:auto val="1"/>
        <c:lblOffset val="100"/>
        <c:noMultiLvlLbl val="0"/>
      </c:catAx>
      <c:valAx>
        <c:axId val="66098790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40093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37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"/>
          <c:w val="0.928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'AUG-2002'!$O$3:$O$33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8018199"/>
        <c:axId val="52401744"/>
      </c:barChart>
      <c:catAx>
        <c:axId val="5801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401744"/>
        <c:crosses val="autoZero"/>
        <c:auto val="1"/>
        <c:lblOffset val="100"/>
        <c:noMultiLvlLbl val="0"/>
      </c:catAx>
      <c:valAx>
        <c:axId val="52401744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58018199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06"/>
          <c:y val="0.2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'SEP-2002'!$B$3:$B$33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'SEP-2002'!$C$3:$C$33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853649"/>
        <c:axId val="16682842"/>
      </c:lineChart>
      <c:catAx>
        <c:axId val="185364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682842"/>
        <c:crosses val="autoZero"/>
        <c:auto val="1"/>
        <c:lblOffset val="100"/>
        <c:tickLblSkip val="2"/>
        <c:noMultiLvlLbl val="0"/>
      </c:catAx>
      <c:valAx>
        <c:axId val="16682842"/>
        <c:scaling>
          <c:orientation val="minMax"/>
          <c:max val="26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3649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16275"/>
          <c:y val="0.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'SEP-2002'!$L$3:$L$33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927851"/>
        <c:axId val="9132932"/>
      </c:lineChart>
      <c:catAx>
        <c:axId val="159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2932"/>
        <c:crosses val="autoZero"/>
        <c:auto val="1"/>
        <c:lblOffset val="100"/>
        <c:tickLblSkip val="2"/>
        <c:noMultiLvlLbl val="0"/>
      </c:catAx>
      <c:valAx>
        <c:axId val="9132932"/>
        <c:scaling>
          <c:orientation val="minMax"/>
          <c:max val="102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785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33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'SEP-2002'!$E$3:$E$33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5087525"/>
        <c:axId val="1569998"/>
      </c:barChart>
      <c:catAx>
        <c:axId val="1508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69998"/>
        <c:crosses val="autoZero"/>
        <c:auto val="1"/>
        <c:lblOffset val="100"/>
        <c:noMultiLvlLbl val="0"/>
      </c:catAx>
      <c:valAx>
        <c:axId val="1569998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752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37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STANDARD!$O$3:$O$33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2533975"/>
        <c:axId val="47261456"/>
      </c:barChart>
      <c:catAx>
        <c:axId val="4253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261456"/>
        <c:crosses val="autoZero"/>
        <c:auto val="1"/>
        <c:lblOffset val="100"/>
        <c:noMultiLvlLbl val="0"/>
      </c:catAx>
      <c:valAx>
        <c:axId val="47261456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42533975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139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'SEP-2002'!$O$3:$O$33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4129983"/>
        <c:axId val="60060984"/>
      </c:barChart>
      <c:catAx>
        <c:axId val="141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060984"/>
        <c:crosses val="autoZero"/>
        <c:auto val="1"/>
        <c:lblOffset val="100"/>
        <c:noMultiLvlLbl val="0"/>
      </c:catAx>
      <c:valAx>
        <c:axId val="60060984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14129983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4325"/>
          <c:y val="0.2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'OCT-2002'!$B$3:$B$33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'OCT-2002'!$C$3:$C$33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677945"/>
        <c:axId val="33101506"/>
      </c:lineChart>
      <c:catAx>
        <c:axId val="367794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101506"/>
        <c:crosses val="autoZero"/>
        <c:auto val="1"/>
        <c:lblOffset val="100"/>
        <c:tickLblSkip val="2"/>
        <c:noMultiLvlLbl val="0"/>
      </c:catAx>
      <c:valAx>
        <c:axId val="33101506"/>
        <c:scaling>
          <c:orientation val="minMax"/>
          <c:max val="20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7945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205"/>
          <c:y val="0.48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'OCT-2002'!$L$3:$L$33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478099"/>
        <c:axId val="63976300"/>
      </c:line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76300"/>
        <c:crossesAt val="992"/>
        <c:auto val="1"/>
        <c:lblOffset val="100"/>
        <c:tickLblSkip val="2"/>
        <c:noMultiLvlLbl val="0"/>
      </c:catAx>
      <c:valAx>
        <c:axId val="63976300"/>
        <c:scaling>
          <c:orientation val="minMax"/>
          <c:max val="1022"/>
          <c:min val="99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7809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20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33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'OCT-2002'!$E$3:$E$33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8915789"/>
        <c:axId val="14697782"/>
      </c:barChart>
      <c:catAx>
        <c:axId val="3891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697782"/>
        <c:crosses val="autoZero"/>
        <c:auto val="1"/>
        <c:lblOffset val="100"/>
        <c:noMultiLvlLbl val="0"/>
      </c:catAx>
      <c:valAx>
        <c:axId val="14697782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578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37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'OCT-2002'!$O$3:$O$33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5171175"/>
        <c:axId val="49669664"/>
      </c:barChart>
      <c:catAx>
        <c:axId val="6517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669664"/>
        <c:crosses val="autoZero"/>
        <c:auto val="1"/>
        <c:lblOffset val="100"/>
        <c:noMultiLvlLbl val="0"/>
      </c:catAx>
      <c:valAx>
        <c:axId val="4966966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6517117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42"/>
          <c:y val="0.2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'NOV-2002'!$B$3:$B$33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'NOV-2002'!$C$3:$C$33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4373793"/>
        <c:axId val="63819818"/>
      </c:lineChart>
      <c:catAx>
        <c:axId val="4437379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819818"/>
        <c:crosses val="autoZero"/>
        <c:auto val="1"/>
        <c:lblOffset val="100"/>
        <c:tickLblSkip val="2"/>
        <c:noMultiLvlLbl val="0"/>
      </c:catAx>
      <c:valAx>
        <c:axId val="63819818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73793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1125"/>
          <c:y val="0.26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'NOV-2002'!$L$3:$L$33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507451"/>
        <c:axId val="2022740"/>
      </c:lineChart>
      <c:catAx>
        <c:axId val="3750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2740"/>
        <c:crossesAt val="985"/>
        <c:auto val="1"/>
        <c:lblOffset val="100"/>
        <c:tickLblSkip val="2"/>
        <c:noMultiLvlLbl val="0"/>
      </c:catAx>
      <c:valAx>
        <c:axId val="2022740"/>
        <c:scaling>
          <c:orientation val="minMax"/>
          <c:max val="1025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07451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0257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33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'NOV-2002'!$E$3:$E$33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8204661"/>
        <c:axId val="29624222"/>
      </c:barChart>
      <c:catAx>
        <c:axId val="182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624222"/>
        <c:crosses val="autoZero"/>
        <c:auto val="1"/>
        <c:lblOffset val="100"/>
        <c:noMultiLvlLbl val="0"/>
      </c:catAx>
      <c:valAx>
        <c:axId val="29624222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04661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35"/>
          <c:y val="0.2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"/>
          <c:w val="0.930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'NOV-2002'!$O$3:$O$33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5291407"/>
        <c:axId val="50751752"/>
      </c:bar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751752"/>
        <c:crosses val="autoZero"/>
        <c:auto val="1"/>
        <c:lblOffset val="100"/>
        <c:noMultiLvlLbl val="0"/>
      </c:catAx>
      <c:valAx>
        <c:axId val="50751752"/>
        <c:scaling>
          <c:orientation val="minMax"/>
          <c:max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65291407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195"/>
          <c:y val="0.2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5775"/>
          <c:w val="0.936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'DEC-2002'!$B$3:$B$33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'DEC-2002'!$C$3:$C$33</c:f>
              <c:numCache/>
            </c:numRef>
          </c:val>
          <c:smooth val="0"/>
        </c:ser>
        <c:marker val="1"/>
        <c:axId val="54112585"/>
        <c:axId val="17251218"/>
      </c:lineChart>
      <c:catAx>
        <c:axId val="5411258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251218"/>
        <c:crosses val="autoZero"/>
        <c:auto val="1"/>
        <c:lblOffset val="100"/>
        <c:tickLblSkip val="2"/>
        <c:noMultiLvlLbl val="0"/>
      </c:catAx>
      <c:valAx>
        <c:axId val="17251218"/>
        <c:scaling>
          <c:orientation val="minMax"/>
          <c:max val="8"/>
          <c:min val="-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12585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313"/>
          <c:y val="0.49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375"/>
          <c:w val="0.954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'JAN-2002'!$B$3:$B$33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'JAN-2002'!$C$3:$C$33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2699921"/>
        <c:axId val="2972698"/>
      </c:lineChart>
      <c:catAx>
        <c:axId val="2269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932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72698"/>
        <c:crosses val="autoZero"/>
        <c:auto val="1"/>
        <c:lblOffset val="100"/>
        <c:tickLblSkip val="2"/>
        <c:noMultiLvlLbl val="0"/>
      </c:catAx>
      <c:valAx>
        <c:axId val="2972698"/>
        <c:scaling>
          <c:orientation val="minMax"/>
          <c:max val="12"/>
          <c:min val="-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99921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3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'DEC-2002'!$L$3:$L$33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043235"/>
        <c:axId val="55171388"/>
      </c:lineChart>
      <c:catAx>
        <c:axId val="210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71388"/>
        <c:crosses val="autoZero"/>
        <c:auto val="1"/>
        <c:lblOffset val="100"/>
        <c:tickLblSkip val="2"/>
        <c:noMultiLvlLbl val="0"/>
      </c:catAx>
      <c:valAx>
        <c:axId val="55171388"/>
        <c:scaling>
          <c:orientation val="minMax"/>
          <c:max val="1032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3235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33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'DEC-2002'!$E$3:$E$33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6780445"/>
        <c:axId val="39697414"/>
      </c:barChart>
      <c:catAx>
        <c:axId val="2678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697414"/>
        <c:crosses val="autoZero"/>
        <c:auto val="1"/>
        <c:lblOffset val="100"/>
        <c:noMultiLvlLbl val="0"/>
      </c:catAx>
      <c:valAx>
        <c:axId val="3969741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8044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35"/>
          <c:y val="0.29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"/>
          <c:w val="0.920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'DEC-2002'!$O$3:$O$33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1732407"/>
        <c:axId val="61373936"/>
      </c:barChart>
      <c:catAx>
        <c:axId val="217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373936"/>
        <c:crosses val="autoZero"/>
        <c:auto val="1"/>
        <c:lblOffset val="100"/>
        <c:noMultiLvlLbl val="0"/>
      </c:catAx>
      <c:valAx>
        <c:axId val="61373936"/>
        <c:scaling>
          <c:orientation val="minMax"/>
          <c:max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1732407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207"/>
          <c:y val="0.4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5"/>
          <c:w val="0.962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'JAN-2002'!$L$3:$L$33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754283"/>
        <c:axId val="39461956"/>
      </c:lineChart>
      <c:catAx>
        <c:axId val="26754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105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1956"/>
        <c:crosses val="autoZero"/>
        <c:auto val="1"/>
        <c:lblOffset val="100"/>
        <c:tickLblSkip val="2"/>
        <c:noMultiLvlLbl val="0"/>
      </c:catAx>
      <c:valAx>
        <c:axId val="39461956"/>
        <c:scaling>
          <c:orientation val="minMax"/>
          <c:max val="1032"/>
          <c:min val="9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hPa</a:t>
                </a:r>
              </a:p>
            </c:rich>
          </c:tx>
          <c:layout>
            <c:manualLayout>
              <c:xMode val="factor"/>
              <c:yMode val="factor"/>
              <c:x val="0.02475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4283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014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29"/>
          <c:w val="0.962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'JAN-2002'!$E$3:$E$33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9613285"/>
        <c:axId val="42301838"/>
      </c:barChart>
      <c:catAx>
        <c:axId val="196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301838"/>
        <c:crosses val="autoZero"/>
        <c:auto val="1"/>
        <c:lblOffset val="100"/>
        <c:noMultiLvlLbl val="0"/>
      </c:catAx>
      <c:valAx>
        <c:axId val="42301838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MM </a:t>
                </a:r>
              </a:p>
            </c:rich>
          </c:tx>
          <c:layout>
            <c:manualLayout>
              <c:xMode val="factor"/>
              <c:yMode val="factor"/>
              <c:x val="0.02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1328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8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"/>
          <c:w val="0.940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'JAN-2002'!$O$3:$O$33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5172223"/>
        <c:axId val="3896824"/>
      </c:barChart>
      <c:catAx>
        <c:axId val="4517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96824"/>
        <c:crosses val="autoZero"/>
        <c:auto val="1"/>
        <c:lblOffset val="100"/>
        <c:noMultiLvlLbl val="0"/>
      </c:catAx>
      <c:valAx>
        <c:axId val="3896824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4517222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1025"/>
          <c:y val="0.2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775"/>
          <c:w val="0.935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'FEB-2002'!$B$3:$B$33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'FEB-2002'!$C$3:$C$33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5071417"/>
        <c:axId val="47207298"/>
      </c:lineChart>
      <c:catAx>
        <c:axId val="3507141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207298"/>
        <c:crosses val="autoZero"/>
        <c:auto val="1"/>
        <c:lblOffset val="100"/>
        <c:tickLblSkip val="2"/>
        <c:noMultiLvlLbl val="0"/>
      </c:catAx>
      <c:valAx>
        <c:axId val="47207298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1417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image" Target="../media/image14.png" /><Relationship Id="rId6" Type="http://schemas.openxmlformats.org/officeDocument/2006/relationships/image" Target="../media/image11.png" /><Relationship Id="rId7" Type="http://schemas.openxmlformats.org/officeDocument/2006/relationships/image" Target="../media/image6.png" /><Relationship Id="rId8" Type="http://schemas.openxmlformats.org/officeDocument/2006/relationships/image" Target="../media/image10.png" /><Relationship Id="rId9" Type="http://schemas.openxmlformats.org/officeDocument/2006/relationships/image" Target="../media/image3.png" /><Relationship Id="rId10" Type="http://schemas.openxmlformats.org/officeDocument/2006/relationships/image" Target="../media/image22.png" /><Relationship Id="rId11" Type="http://schemas.openxmlformats.org/officeDocument/2006/relationships/image" Target="../media/image15.png" /><Relationship Id="rId12" Type="http://schemas.openxmlformats.org/officeDocument/2006/relationships/image" Target="../media/image7.png" /><Relationship Id="rId13" Type="http://schemas.openxmlformats.org/officeDocument/2006/relationships/image" Target="../media/image12.png" /><Relationship Id="rId14" Type="http://schemas.openxmlformats.org/officeDocument/2006/relationships/image" Target="../media/image16.png" /><Relationship Id="rId15" Type="http://schemas.openxmlformats.org/officeDocument/2006/relationships/image" Target="../media/image27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image" Target="../media/image28.jpeg" /><Relationship Id="rId6" Type="http://schemas.openxmlformats.org/officeDocument/2006/relationships/image" Target="../media/image29.jpeg" /><Relationship Id="rId7" Type="http://schemas.openxmlformats.org/officeDocument/2006/relationships/image" Target="../media/image30.jpeg" /><Relationship Id="rId8" Type="http://schemas.openxmlformats.org/officeDocument/2006/relationships/image" Target="../media/image31.jpeg" /><Relationship Id="rId9" Type="http://schemas.openxmlformats.org/officeDocument/2006/relationships/image" Target="../media/image32.jpeg" /><Relationship Id="rId10" Type="http://schemas.openxmlformats.org/officeDocument/2006/relationships/image" Target="../media/image33.jpeg" /><Relationship Id="rId11" Type="http://schemas.openxmlformats.org/officeDocument/2006/relationships/image" Target="../media/image27.jpeg" /><Relationship Id="rId12" Type="http://schemas.openxmlformats.org/officeDocument/2006/relationships/image" Target="../media/image34.jpeg" /><Relationship Id="rId13" Type="http://schemas.openxmlformats.org/officeDocument/2006/relationships/image" Target="../media/image35.jpeg" /><Relationship Id="rId14" Type="http://schemas.openxmlformats.org/officeDocument/2006/relationships/image" Target="../media/image36.jpeg" /><Relationship Id="rId15" Type="http://schemas.openxmlformats.org/officeDocument/2006/relationships/image" Target="../media/image37.jpeg" /><Relationship Id="rId16" Type="http://schemas.openxmlformats.org/officeDocument/2006/relationships/image" Target="../media/image38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image" Target="../media/image36.jpeg" /><Relationship Id="rId6" Type="http://schemas.openxmlformats.org/officeDocument/2006/relationships/image" Target="../media/image32.jpeg" /><Relationship Id="rId7" Type="http://schemas.openxmlformats.org/officeDocument/2006/relationships/image" Target="../media/image39.jpeg" /><Relationship Id="rId8" Type="http://schemas.openxmlformats.org/officeDocument/2006/relationships/image" Target="../media/image28.jpeg" /><Relationship Id="rId9" Type="http://schemas.openxmlformats.org/officeDocument/2006/relationships/image" Target="../media/image29.jpeg" /><Relationship Id="rId10" Type="http://schemas.openxmlformats.org/officeDocument/2006/relationships/image" Target="../media/image35.jpeg" /><Relationship Id="rId11" Type="http://schemas.openxmlformats.org/officeDocument/2006/relationships/image" Target="../media/image40.jpeg" /><Relationship Id="rId12" Type="http://schemas.openxmlformats.org/officeDocument/2006/relationships/image" Target="../media/image31.jpeg" /><Relationship Id="rId13" Type="http://schemas.openxmlformats.org/officeDocument/2006/relationships/image" Target="../media/image34.jpeg" /><Relationship Id="rId14" Type="http://schemas.openxmlformats.org/officeDocument/2006/relationships/image" Target="../media/image41.jpeg" /><Relationship Id="rId15" Type="http://schemas.openxmlformats.org/officeDocument/2006/relationships/image" Target="../media/image33.jpeg" /><Relationship Id="rId16" Type="http://schemas.openxmlformats.org/officeDocument/2006/relationships/image" Target="../media/image37.jpeg" /><Relationship Id="rId17" Type="http://schemas.openxmlformats.org/officeDocument/2006/relationships/image" Target="../media/image27.jpeg" /><Relationship Id="rId18" Type="http://schemas.openxmlformats.org/officeDocument/2006/relationships/image" Target="../media/image4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image" Target="../media/image31.jpeg" /><Relationship Id="rId6" Type="http://schemas.openxmlformats.org/officeDocument/2006/relationships/image" Target="../media/image27.jpeg" /><Relationship Id="rId7" Type="http://schemas.openxmlformats.org/officeDocument/2006/relationships/image" Target="../media/image42.jpeg" /><Relationship Id="rId8" Type="http://schemas.openxmlformats.org/officeDocument/2006/relationships/image" Target="../media/image28.jpeg" /><Relationship Id="rId9" Type="http://schemas.openxmlformats.org/officeDocument/2006/relationships/image" Target="../media/image39.jpeg" /><Relationship Id="rId10" Type="http://schemas.openxmlformats.org/officeDocument/2006/relationships/image" Target="../media/image43.jpeg" /><Relationship Id="rId11" Type="http://schemas.openxmlformats.org/officeDocument/2006/relationships/image" Target="../media/image29.jpeg" /><Relationship Id="rId12" Type="http://schemas.openxmlformats.org/officeDocument/2006/relationships/image" Target="../media/image33.jpeg" /><Relationship Id="rId13" Type="http://schemas.openxmlformats.org/officeDocument/2006/relationships/image" Target="../media/image34.jpeg" /><Relationship Id="rId14" Type="http://schemas.openxmlformats.org/officeDocument/2006/relationships/image" Target="../media/image41.jpeg" /><Relationship Id="rId15" Type="http://schemas.openxmlformats.org/officeDocument/2006/relationships/image" Target="../media/image4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image" Target="../media/image5.png" /><Relationship Id="rId10" Type="http://schemas.openxmlformats.org/officeDocument/2006/relationships/image" Target="../media/image6.png" /><Relationship Id="rId11" Type="http://schemas.openxmlformats.org/officeDocument/2006/relationships/image" Target="../media/image7.png" /><Relationship Id="rId12" Type="http://schemas.openxmlformats.org/officeDocument/2006/relationships/image" Target="../media/image8.png" /><Relationship Id="rId13" Type="http://schemas.openxmlformats.org/officeDocument/2006/relationships/image" Target="../media/image9.png" /><Relationship Id="rId14" Type="http://schemas.openxmlformats.org/officeDocument/2006/relationships/image" Target="../media/image10.png" /><Relationship Id="rId15" Type="http://schemas.openxmlformats.org/officeDocument/2006/relationships/image" Target="../media/image11.png" /><Relationship Id="rId16" Type="http://schemas.openxmlformats.org/officeDocument/2006/relationships/image" Target="../media/image12.png" /><Relationship Id="rId17" Type="http://schemas.openxmlformats.org/officeDocument/2006/relationships/image" Target="../media/image13.png" /><Relationship Id="rId18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11.png" /><Relationship Id="rId6" Type="http://schemas.openxmlformats.org/officeDocument/2006/relationships/image" Target="../media/image6.png" /><Relationship Id="rId7" Type="http://schemas.openxmlformats.org/officeDocument/2006/relationships/image" Target="../media/image3.png" /><Relationship Id="rId8" Type="http://schemas.openxmlformats.org/officeDocument/2006/relationships/image" Target="../media/image15.png" /><Relationship Id="rId9" Type="http://schemas.openxmlformats.org/officeDocument/2006/relationships/image" Target="../media/image9.png" /><Relationship Id="rId10" Type="http://schemas.openxmlformats.org/officeDocument/2006/relationships/image" Target="../media/image16.png" /><Relationship Id="rId11" Type="http://schemas.openxmlformats.org/officeDocument/2006/relationships/image" Target="../media/image14.png" /><Relationship Id="rId12" Type="http://schemas.openxmlformats.org/officeDocument/2006/relationships/image" Target="../media/image10.png" /><Relationship Id="rId13" Type="http://schemas.openxmlformats.org/officeDocument/2006/relationships/image" Target="../media/image17.png" /><Relationship Id="rId14" Type="http://schemas.openxmlformats.org/officeDocument/2006/relationships/image" Target="../media/image18.png" /><Relationship Id="rId15" Type="http://schemas.openxmlformats.org/officeDocument/2006/relationships/image" Target="../media/image2.png" /><Relationship Id="rId16" Type="http://schemas.openxmlformats.org/officeDocument/2006/relationships/image" Target="../media/image19.png" /><Relationship Id="rId17" Type="http://schemas.openxmlformats.org/officeDocument/2006/relationships/image" Target="../media/image8.png" /><Relationship Id="rId18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11.png" /><Relationship Id="rId6" Type="http://schemas.openxmlformats.org/officeDocument/2006/relationships/image" Target="../media/image15.png" /><Relationship Id="rId7" Type="http://schemas.openxmlformats.org/officeDocument/2006/relationships/image" Target="../media/image1.png" /><Relationship Id="rId8" Type="http://schemas.openxmlformats.org/officeDocument/2006/relationships/image" Target="../media/image3.png" /><Relationship Id="rId9" Type="http://schemas.openxmlformats.org/officeDocument/2006/relationships/image" Target="../media/image9.png" /><Relationship Id="rId10" Type="http://schemas.openxmlformats.org/officeDocument/2006/relationships/image" Target="../media/image6.png" /><Relationship Id="rId11" Type="http://schemas.openxmlformats.org/officeDocument/2006/relationships/image" Target="../media/image12.png" /><Relationship Id="rId12" Type="http://schemas.openxmlformats.org/officeDocument/2006/relationships/image" Target="../media/image20.png" /><Relationship Id="rId13" Type="http://schemas.openxmlformats.org/officeDocument/2006/relationships/image" Target="../media/image14.png" /><Relationship Id="rId14" Type="http://schemas.openxmlformats.org/officeDocument/2006/relationships/image" Target="../media/image10.png" /><Relationship Id="rId15" Type="http://schemas.openxmlformats.org/officeDocument/2006/relationships/image" Target="../media/image1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1.png" /><Relationship Id="rId6" Type="http://schemas.openxmlformats.org/officeDocument/2006/relationships/image" Target="../media/image6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image" Target="../media/image12.png" /><Relationship Id="rId10" Type="http://schemas.openxmlformats.org/officeDocument/2006/relationships/image" Target="../media/image15.png" /><Relationship Id="rId11" Type="http://schemas.openxmlformats.org/officeDocument/2006/relationships/image" Target="../media/image21.png" /><Relationship Id="rId12" Type="http://schemas.openxmlformats.org/officeDocument/2006/relationships/image" Target="../media/image9.png" /><Relationship Id="rId13" Type="http://schemas.openxmlformats.org/officeDocument/2006/relationships/image" Target="../media/image22.png" /><Relationship Id="rId14" Type="http://schemas.openxmlformats.org/officeDocument/2006/relationships/image" Target="../media/image2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11.png" /><Relationship Id="rId6" Type="http://schemas.openxmlformats.org/officeDocument/2006/relationships/image" Target="../media/image23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4.png" /><Relationship Id="rId10" Type="http://schemas.openxmlformats.org/officeDocument/2006/relationships/image" Target="../media/image6.png" /><Relationship Id="rId11" Type="http://schemas.openxmlformats.org/officeDocument/2006/relationships/image" Target="../media/image22.png" /><Relationship Id="rId12" Type="http://schemas.openxmlformats.org/officeDocument/2006/relationships/image" Target="../media/image10.png" /><Relationship Id="rId13" Type="http://schemas.openxmlformats.org/officeDocument/2006/relationships/image" Target="../media/image9.png" /><Relationship Id="rId14" Type="http://schemas.openxmlformats.org/officeDocument/2006/relationships/image" Target="../media/image3.png" /><Relationship Id="rId15" Type="http://schemas.openxmlformats.org/officeDocument/2006/relationships/image" Target="../media/image12.png" /><Relationship Id="rId16" Type="http://schemas.openxmlformats.org/officeDocument/2006/relationships/image" Target="../media/image2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image" Target="../media/image6.png" /><Relationship Id="rId6" Type="http://schemas.openxmlformats.org/officeDocument/2006/relationships/image" Target="../media/image11.png" /><Relationship Id="rId7" Type="http://schemas.openxmlformats.org/officeDocument/2006/relationships/image" Target="../media/image14.png" /><Relationship Id="rId8" Type="http://schemas.openxmlformats.org/officeDocument/2006/relationships/image" Target="../media/image10.png" /><Relationship Id="rId9" Type="http://schemas.openxmlformats.org/officeDocument/2006/relationships/image" Target="../media/image21.png" /><Relationship Id="rId10" Type="http://schemas.openxmlformats.org/officeDocument/2006/relationships/image" Target="../media/image9.png" /><Relationship Id="rId11" Type="http://schemas.openxmlformats.org/officeDocument/2006/relationships/image" Target="../media/image23.png" /><Relationship Id="rId12" Type="http://schemas.openxmlformats.org/officeDocument/2006/relationships/image" Target="../media/image22.png" /><Relationship Id="rId13" Type="http://schemas.openxmlformats.org/officeDocument/2006/relationships/image" Target="../media/image3.png" /><Relationship Id="rId14" Type="http://schemas.openxmlformats.org/officeDocument/2006/relationships/image" Target="../media/image5.png" /><Relationship Id="rId15" Type="http://schemas.openxmlformats.org/officeDocument/2006/relationships/image" Target="../media/image24.png" /><Relationship Id="rId16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image" Target="../media/image6.png" /><Relationship Id="rId6" Type="http://schemas.openxmlformats.org/officeDocument/2006/relationships/image" Target="../media/image3.png" /><Relationship Id="rId7" Type="http://schemas.openxmlformats.org/officeDocument/2006/relationships/image" Target="../media/image16.png" /><Relationship Id="rId8" Type="http://schemas.openxmlformats.org/officeDocument/2006/relationships/image" Target="../media/image11.png" /><Relationship Id="rId9" Type="http://schemas.openxmlformats.org/officeDocument/2006/relationships/image" Target="../media/image15.png" /><Relationship Id="rId10" Type="http://schemas.openxmlformats.org/officeDocument/2006/relationships/image" Target="../media/image23.png" /><Relationship Id="rId11" Type="http://schemas.openxmlformats.org/officeDocument/2006/relationships/image" Target="../media/image24.png" /><Relationship Id="rId12" Type="http://schemas.openxmlformats.org/officeDocument/2006/relationships/image" Target="../media/image22.png" /><Relationship Id="rId13" Type="http://schemas.openxmlformats.org/officeDocument/2006/relationships/image" Target="../media/image9.png" /><Relationship Id="rId14" Type="http://schemas.openxmlformats.org/officeDocument/2006/relationships/image" Target="../media/image25.png" /><Relationship Id="rId15" Type="http://schemas.openxmlformats.org/officeDocument/2006/relationships/image" Target="../media/image21.png" /><Relationship Id="rId16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22.png" /><Relationship Id="rId6" Type="http://schemas.openxmlformats.org/officeDocument/2006/relationships/image" Target="../media/image3.png" /><Relationship Id="rId7" Type="http://schemas.openxmlformats.org/officeDocument/2006/relationships/image" Target="../media/image14.png" /><Relationship Id="rId8" Type="http://schemas.openxmlformats.org/officeDocument/2006/relationships/image" Target="../media/image11.png" /><Relationship Id="rId9" Type="http://schemas.openxmlformats.org/officeDocument/2006/relationships/image" Target="../media/image25.png" /><Relationship Id="rId10" Type="http://schemas.openxmlformats.org/officeDocument/2006/relationships/image" Target="../media/image9.png" /><Relationship Id="rId11" Type="http://schemas.openxmlformats.org/officeDocument/2006/relationships/image" Target="../media/image6.png" /><Relationship Id="rId12" Type="http://schemas.openxmlformats.org/officeDocument/2006/relationships/image" Target="../media/image16.png" /><Relationship Id="rId13" Type="http://schemas.openxmlformats.org/officeDocument/2006/relationships/image" Target="../media/image12.png" /><Relationship Id="rId14" Type="http://schemas.openxmlformats.org/officeDocument/2006/relationships/image" Target="../media/image26.png" /><Relationship Id="rId15" Type="http://schemas.openxmlformats.org/officeDocument/2006/relationships/image" Target="../media/image24.png" /><Relationship Id="rId1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19050</xdr:rowOff>
    </xdr:from>
    <xdr:to>
      <xdr:col>10</xdr:col>
      <xdr:colOff>742950</xdr:colOff>
      <xdr:row>2</xdr:row>
      <xdr:rowOff>514350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85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19050</xdr:rowOff>
    </xdr:from>
    <xdr:to>
      <xdr:col>10</xdr:col>
      <xdr:colOff>752475</xdr:colOff>
      <xdr:row>3</xdr:row>
      <xdr:rowOff>514350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619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19050</xdr:rowOff>
    </xdr:from>
    <xdr:to>
      <xdr:col>10</xdr:col>
      <xdr:colOff>752475</xdr:colOff>
      <xdr:row>4</xdr:row>
      <xdr:rowOff>514350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2152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9525</xdr:rowOff>
    </xdr:from>
    <xdr:to>
      <xdr:col>10</xdr:col>
      <xdr:colOff>742950</xdr:colOff>
      <xdr:row>5</xdr:row>
      <xdr:rowOff>504825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6765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9525</xdr:rowOff>
    </xdr:from>
    <xdr:to>
      <xdr:col>10</xdr:col>
      <xdr:colOff>742950</xdr:colOff>
      <xdr:row>6</xdr:row>
      <xdr:rowOff>504825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2099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9525</xdr:rowOff>
    </xdr:from>
    <xdr:to>
      <xdr:col>10</xdr:col>
      <xdr:colOff>742950</xdr:colOff>
      <xdr:row>7</xdr:row>
      <xdr:rowOff>504825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37433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</xdr:row>
      <xdr:rowOff>19050</xdr:rowOff>
    </xdr:from>
    <xdr:to>
      <xdr:col>10</xdr:col>
      <xdr:colOff>752475</xdr:colOff>
      <xdr:row>8</xdr:row>
      <xdr:rowOff>514350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4286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19050</xdr:rowOff>
    </xdr:from>
    <xdr:to>
      <xdr:col>10</xdr:col>
      <xdr:colOff>752475</xdr:colOff>
      <xdr:row>9</xdr:row>
      <xdr:rowOff>514350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4819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9525</xdr:rowOff>
    </xdr:from>
    <xdr:to>
      <xdr:col>10</xdr:col>
      <xdr:colOff>742950</xdr:colOff>
      <xdr:row>10</xdr:row>
      <xdr:rowOff>504825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53435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11</xdr:row>
      <xdr:rowOff>9525</xdr:rowOff>
    </xdr:from>
    <xdr:to>
      <xdr:col>10</xdr:col>
      <xdr:colOff>733425</xdr:colOff>
      <xdr:row>11</xdr:row>
      <xdr:rowOff>504825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58769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19050</xdr:rowOff>
    </xdr:from>
    <xdr:to>
      <xdr:col>10</xdr:col>
      <xdr:colOff>742950</xdr:colOff>
      <xdr:row>12</xdr:row>
      <xdr:rowOff>514350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6419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13</xdr:row>
      <xdr:rowOff>19050</xdr:rowOff>
    </xdr:from>
    <xdr:to>
      <xdr:col>10</xdr:col>
      <xdr:colOff>752475</xdr:colOff>
      <xdr:row>13</xdr:row>
      <xdr:rowOff>514350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6953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19050</xdr:rowOff>
    </xdr:from>
    <xdr:to>
      <xdr:col>10</xdr:col>
      <xdr:colOff>752475</xdr:colOff>
      <xdr:row>14</xdr:row>
      <xdr:rowOff>514350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7486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19050</xdr:rowOff>
    </xdr:from>
    <xdr:to>
      <xdr:col>10</xdr:col>
      <xdr:colOff>752475</xdr:colOff>
      <xdr:row>15</xdr:row>
      <xdr:rowOff>514350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8020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19050</xdr:rowOff>
    </xdr:from>
    <xdr:to>
      <xdr:col>10</xdr:col>
      <xdr:colOff>742950</xdr:colOff>
      <xdr:row>16</xdr:row>
      <xdr:rowOff>514350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8553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19050</xdr:rowOff>
    </xdr:from>
    <xdr:to>
      <xdr:col>10</xdr:col>
      <xdr:colOff>762000</xdr:colOff>
      <xdr:row>17</xdr:row>
      <xdr:rowOff>514350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24800" y="9086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9525</xdr:rowOff>
    </xdr:from>
    <xdr:to>
      <xdr:col>10</xdr:col>
      <xdr:colOff>742950</xdr:colOff>
      <xdr:row>18</xdr:row>
      <xdr:rowOff>504825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96107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19050</xdr:rowOff>
    </xdr:from>
    <xdr:to>
      <xdr:col>10</xdr:col>
      <xdr:colOff>742950</xdr:colOff>
      <xdr:row>19</xdr:row>
      <xdr:rowOff>514350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10153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20</xdr:row>
      <xdr:rowOff>19050</xdr:rowOff>
    </xdr:from>
    <xdr:to>
      <xdr:col>10</xdr:col>
      <xdr:colOff>752475</xdr:colOff>
      <xdr:row>20</xdr:row>
      <xdr:rowOff>514350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0687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19050</xdr:rowOff>
    </xdr:from>
    <xdr:to>
      <xdr:col>10</xdr:col>
      <xdr:colOff>742950</xdr:colOff>
      <xdr:row>21</xdr:row>
      <xdr:rowOff>514350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1220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9525</xdr:rowOff>
    </xdr:from>
    <xdr:to>
      <xdr:col>10</xdr:col>
      <xdr:colOff>742950</xdr:colOff>
      <xdr:row>22</xdr:row>
      <xdr:rowOff>504825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17443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19050</xdr:rowOff>
    </xdr:from>
    <xdr:to>
      <xdr:col>10</xdr:col>
      <xdr:colOff>742950</xdr:colOff>
      <xdr:row>23</xdr:row>
      <xdr:rowOff>514350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2287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28575</xdr:rowOff>
    </xdr:from>
    <xdr:to>
      <xdr:col>10</xdr:col>
      <xdr:colOff>742950</xdr:colOff>
      <xdr:row>24</xdr:row>
      <xdr:rowOff>523875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28301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25</xdr:row>
      <xdr:rowOff>19050</xdr:rowOff>
    </xdr:from>
    <xdr:to>
      <xdr:col>10</xdr:col>
      <xdr:colOff>752475</xdr:colOff>
      <xdr:row>25</xdr:row>
      <xdr:rowOff>514350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3354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28575</xdr:rowOff>
    </xdr:from>
    <xdr:to>
      <xdr:col>10</xdr:col>
      <xdr:colOff>752475</xdr:colOff>
      <xdr:row>26</xdr:row>
      <xdr:rowOff>514350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15275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28575</xdr:rowOff>
    </xdr:from>
    <xdr:to>
      <xdr:col>10</xdr:col>
      <xdr:colOff>742950</xdr:colOff>
      <xdr:row>27</xdr:row>
      <xdr:rowOff>523875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44303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19050</xdr:rowOff>
    </xdr:from>
    <xdr:to>
      <xdr:col>10</xdr:col>
      <xdr:colOff>742950</xdr:colOff>
      <xdr:row>28</xdr:row>
      <xdr:rowOff>514350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4954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29</xdr:row>
      <xdr:rowOff>19050</xdr:rowOff>
    </xdr:from>
    <xdr:to>
      <xdr:col>10</xdr:col>
      <xdr:colOff>752475</xdr:colOff>
      <xdr:row>29</xdr:row>
      <xdr:rowOff>514350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5487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19050</xdr:rowOff>
    </xdr:from>
    <xdr:to>
      <xdr:col>10</xdr:col>
      <xdr:colOff>742950</xdr:colOff>
      <xdr:row>30</xdr:row>
      <xdr:rowOff>514350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6021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31</xdr:row>
      <xdr:rowOff>19050</xdr:rowOff>
    </xdr:from>
    <xdr:to>
      <xdr:col>10</xdr:col>
      <xdr:colOff>752475</xdr:colOff>
      <xdr:row>31</xdr:row>
      <xdr:rowOff>514350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6554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28575</xdr:rowOff>
    </xdr:from>
    <xdr:to>
      <xdr:col>10</xdr:col>
      <xdr:colOff>742950</xdr:colOff>
      <xdr:row>2</xdr:row>
      <xdr:rowOff>514350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28575</xdr:rowOff>
    </xdr:from>
    <xdr:to>
      <xdr:col>10</xdr:col>
      <xdr:colOff>752475</xdr:colOff>
      <xdr:row>3</xdr:row>
      <xdr:rowOff>514350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19050</xdr:rowOff>
    </xdr:from>
    <xdr:to>
      <xdr:col>10</xdr:col>
      <xdr:colOff>742950</xdr:colOff>
      <xdr:row>4</xdr:row>
      <xdr:rowOff>504825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152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19050</xdr:rowOff>
    </xdr:from>
    <xdr:to>
      <xdr:col>10</xdr:col>
      <xdr:colOff>742950</xdr:colOff>
      <xdr:row>5</xdr:row>
      <xdr:rowOff>504825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686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514350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28575</xdr:rowOff>
    </xdr:from>
    <xdr:to>
      <xdr:col>10</xdr:col>
      <xdr:colOff>752475</xdr:colOff>
      <xdr:row>7</xdr:row>
      <xdr:rowOff>514350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</xdr:row>
      <xdr:rowOff>28575</xdr:rowOff>
    </xdr:from>
    <xdr:to>
      <xdr:col>10</xdr:col>
      <xdr:colOff>752475</xdr:colOff>
      <xdr:row>8</xdr:row>
      <xdr:rowOff>514350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28575</xdr:rowOff>
    </xdr:from>
    <xdr:to>
      <xdr:col>10</xdr:col>
      <xdr:colOff>742950</xdr:colOff>
      <xdr:row>9</xdr:row>
      <xdr:rowOff>514350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4829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28575</xdr:rowOff>
    </xdr:from>
    <xdr:to>
      <xdr:col>10</xdr:col>
      <xdr:colOff>742950</xdr:colOff>
      <xdr:row>10</xdr:row>
      <xdr:rowOff>514350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28575</xdr:rowOff>
    </xdr:from>
    <xdr:to>
      <xdr:col>10</xdr:col>
      <xdr:colOff>752475</xdr:colOff>
      <xdr:row>12</xdr:row>
      <xdr:rowOff>514350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28575</xdr:rowOff>
    </xdr:from>
    <xdr:to>
      <xdr:col>10</xdr:col>
      <xdr:colOff>742950</xdr:colOff>
      <xdr:row>13</xdr:row>
      <xdr:rowOff>514350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28575</xdr:rowOff>
    </xdr:from>
    <xdr:to>
      <xdr:col>10</xdr:col>
      <xdr:colOff>742950</xdr:colOff>
      <xdr:row>14</xdr:row>
      <xdr:rowOff>514350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7496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28575</xdr:rowOff>
    </xdr:from>
    <xdr:to>
      <xdr:col>10</xdr:col>
      <xdr:colOff>752475</xdr:colOff>
      <xdr:row>15</xdr:row>
      <xdr:rowOff>514350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16</xdr:row>
      <xdr:rowOff>28575</xdr:rowOff>
    </xdr:from>
    <xdr:to>
      <xdr:col>10</xdr:col>
      <xdr:colOff>752475</xdr:colOff>
      <xdr:row>16</xdr:row>
      <xdr:rowOff>514350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28575</xdr:rowOff>
    </xdr:from>
    <xdr:to>
      <xdr:col>10</xdr:col>
      <xdr:colOff>752475</xdr:colOff>
      <xdr:row>17</xdr:row>
      <xdr:rowOff>514350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18</xdr:row>
      <xdr:rowOff>28575</xdr:rowOff>
    </xdr:from>
    <xdr:to>
      <xdr:col>10</xdr:col>
      <xdr:colOff>752475</xdr:colOff>
      <xdr:row>18</xdr:row>
      <xdr:rowOff>514350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19</xdr:row>
      <xdr:rowOff>28575</xdr:rowOff>
    </xdr:from>
    <xdr:to>
      <xdr:col>10</xdr:col>
      <xdr:colOff>752475</xdr:colOff>
      <xdr:row>19</xdr:row>
      <xdr:rowOff>514350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20</xdr:row>
      <xdr:rowOff>19050</xdr:rowOff>
    </xdr:from>
    <xdr:to>
      <xdr:col>10</xdr:col>
      <xdr:colOff>752475</xdr:colOff>
      <xdr:row>20</xdr:row>
      <xdr:rowOff>504825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21</xdr:row>
      <xdr:rowOff>28575</xdr:rowOff>
    </xdr:from>
    <xdr:to>
      <xdr:col>10</xdr:col>
      <xdr:colOff>752475</xdr:colOff>
      <xdr:row>21</xdr:row>
      <xdr:rowOff>514350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22</xdr:row>
      <xdr:rowOff>28575</xdr:rowOff>
    </xdr:from>
    <xdr:to>
      <xdr:col>10</xdr:col>
      <xdr:colOff>752475</xdr:colOff>
      <xdr:row>22</xdr:row>
      <xdr:rowOff>514350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19050</xdr:rowOff>
    </xdr:from>
    <xdr:to>
      <xdr:col>10</xdr:col>
      <xdr:colOff>723900</xdr:colOff>
      <xdr:row>23</xdr:row>
      <xdr:rowOff>504825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86700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24</xdr:row>
      <xdr:rowOff>28575</xdr:rowOff>
    </xdr:from>
    <xdr:to>
      <xdr:col>10</xdr:col>
      <xdr:colOff>752475</xdr:colOff>
      <xdr:row>24</xdr:row>
      <xdr:rowOff>514350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1283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19050</xdr:rowOff>
    </xdr:from>
    <xdr:to>
      <xdr:col>10</xdr:col>
      <xdr:colOff>742950</xdr:colOff>
      <xdr:row>25</xdr:row>
      <xdr:rowOff>504825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19050</xdr:rowOff>
    </xdr:from>
    <xdr:to>
      <xdr:col>10</xdr:col>
      <xdr:colOff>742950</xdr:colOff>
      <xdr:row>26</xdr:row>
      <xdr:rowOff>504825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28575</xdr:rowOff>
    </xdr:from>
    <xdr:to>
      <xdr:col>10</xdr:col>
      <xdr:colOff>742950</xdr:colOff>
      <xdr:row>27</xdr:row>
      <xdr:rowOff>514350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4430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28</xdr:row>
      <xdr:rowOff>28575</xdr:rowOff>
    </xdr:from>
    <xdr:to>
      <xdr:col>10</xdr:col>
      <xdr:colOff>752475</xdr:colOff>
      <xdr:row>28</xdr:row>
      <xdr:rowOff>514350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28575</xdr:rowOff>
    </xdr:from>
    <xdr:to>
      <xdr:col>10</xdr:col>
      <xdr:colOff>733425</xdr:colOff>
      <xdr:row>29</xdr:row>
      <xdr:rowOff>514350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96225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30</xdr:row>
      <xdr:rowOff>28575</xdr:rowOff>
    </xdr:from>
    <xdr:to>
      <xdr:col>10</xdr:col>
      <xdr:colOff>752475</xdr:colOff>
      <xdr:row>30</xdr:row>
      <xdr:rowOff>514350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31</xdr:row>
      <xdr:rowOff>28575</xdr:rowOff>
    </xdr:from>
    <xdr:to>
      <xdr:col>10</xdr:col>
      <xdr:colOff>752475</xdr:colOff>
      <xdr:row>31</xdr:row>
      <xdr:rowOff>514350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32</xdr:row>
      <xdr:rowOff>28575</xdr:rowOff>
    </xdr:from>
    <xdr:to>
      <xdr:col>10</xdr:col>
      <xdr:colOff>752475</xdr:colOff>
      <xdr:row>32</xdr:row>
      <xdr:rowOff>514350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7097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38100</xdr:colOff>
      <xdr:row>2</xdr:row>
      <xdr:rowOff>19050</xdr:rowOff>
    </xdr:from>
    <xdr:to>
      <xdr:col>10</xdr:col>
      <xdr:colOff>733425</xdr:colOff>
      <xdr:row>2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1085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28575</xdr:rowOff>
    </xdr:from>
    <xdr:to>
      <xdr:col>10</xdr:col>
      <xdr:colOff>752475</xdr:colOff>
      <xdr:row>3</xdr:row>
      <xdr:rowOff>514350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28575</xdr:rowOff>
    </xdr:from>
    <xdr:to>
      <xdr:col>10</xdr:col>
      <xdr:colOff>752475</xdr:colOff>
      <xdr:row>4</xdr:row>
      <xdr:rowOff>514350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19050</xdr:rowOff>
    </xdr:from>
    <xdr:to>
      <xdr:col>10</xdr:col>
      <xdr:colOff>723900</xdr:colOff>
      <xdr:row>5</xdr:row>
      <xdr:rowOff>504825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86700" y="2686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</xdr:row>
      <xdr:rowOff>19050</xdr:rowOff>
    </xdr:from>
    <xdr:to>
      <xdr:col>10</xdr:col>
      <xdr:colOff>733425</xdr:colOff>
      <xdr:row>6</xdr:row>
      <xdr:rowOff>504825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3219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19050</xdr:rowOff>
    </xdr:from>
    <xdr:to>
      <xdr:col>10</xdr:col>
      <xdr:colOff>733425</xdr:colOff>
      <xdr:row>7</xdr:row>
      <xdr:rowOff>504825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</xdr:row>
      <xdr:rowOff>28575</xdr:rowOff>
    </xdr:from>
    <xdr:to>
      <xdr:col>10</xdr:col>
      <xdr:colOff>752475</xdr:colOff>
      <xdr:row>8</xdr:row>
      <xdr:rowOff>514350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9525</xdr:rowOff>
    </xdr:from>
    <xdr:to>
      <xdr:col>10</xdr:col>
      <xdr:colOff>742950</xdr:colOff>
      <xdr:row>9</xdr:row>
      <xdr:rowOff>495300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48101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19050</xdr:rowOff>
    </xdr:from>
    <xdr:to>
      <xdr:col>10</xdr:col>
      <xdr:colOff>742950</xdr:colOff>
      <xdr:row>10</xdr:row>
      <xdr:rowOff>504825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5353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9525</xdr:rowOff>
    </xdr:from>
    <xdr:to>
      <xdr:col>10</xdr:col>
      <xdr:colOff>742950</xdr:colOff>
      <xdr:row>11</xdr:row>
      <xdr:rowOff>495300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876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28575</xdr:rowOff>
    </xdr:from>
    <xdr:to>
      <xdr:col>10</xdr:col>
      <xdr:colOff>752475</xdr:colOff>
      <xdr:row>12</xdr:row>
      <xdr:rowOff>514350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13</xdr:row>
      <xdr:rowOff>28575</xdr:rowOff>
    </xdr:from>
    <xdr:to>
      <xdr:col>10</xdr:col>
      <xdr:colOff>752475</xdr:colOff>
      <xdr:row>13</xdr:row>
      <xdr:rowOff>514350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14</xdr:row>
      <xdr:rowOff>19050</xdr:rowOff>
    </xdr:from>
    <xdr:to>
      <xdr:col>10</xdr:col>
      <xdr:colOff>733425</xdr:colOff>
      <xdr:row>14</xdr:row>
      <xdr:rowOff>504825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15</xdr:row>
      <xdr:rowOff>19050</xdr:rowOff>
    </xdr:from>
    <xdr:to>
      <xdr:col>10</xdr:col>
      <xdr:colOff>733425</xdr:colOff>
      <xdr:row>15</xdr:row>
      <xdr:rowOff>504825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28575</xdr:rowOff>
    </xdr:from>
    <xdr:to>
      <xdr:col>10</xdr:col>
      <xdr:colOff>742950</xdr:colOff>
      <xdr:row>16</xdr:row>
      <xdr:rowOff>514350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19050</xdr:rowOff>
    </xdr:from>
    <xdr:to>
      <xdr:col>10</xdr:col>
      <xdr:colOff>742950</xdr:colOff>
      <xdr:row>17</xdr:row>
      <xdr:rowOff>504825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19050</xdr:rowOff>
    </xdr:from>
    <xdr:to>
      <xdr:col>10</xdr:col>
      <xdr:colOff>742950</xdr:colOff>
      <xdr:row>18</xdr:row>
      <xdr:rowOff>504825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9620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19050</xdr:rowOff>
    </xdr:from>
    <xdr:to>
      <xdr:col>10</xdr:col>
      <xdr:colOff>742950</xdr:colOff>
      <xdr:row>19</xdr:row>
      <xdr:rowOff>504825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20</xdr:row>
      <xdr:rowOff>19050</xdr:rowOff>
    </xdr:from>
    <xdr:to>
      <xdr:col>10</xdr:col>
      <xdr:colOff>723900</xdr:colOff>
      <xdr:row>20</xdr:row>
      <xdr:rowOff>504825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86700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21</xdr:row>
      <xdr:rowOff>28575</xdr:rowOff>
    </xdr:from>
    <xdr:to>
      <xdr:col>10</xdr:col>
      <xdr:colOff>752475</xdr:colOff>
      <xdr:row>21</xdr:row>
      <xdr:rowOff>514350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22</xdr:row>
      <xdr:rowOff>28575</xdr:rowOff>
    </xdr:from>
    <xdr:to>
      <xdr:col>10</xdr:col>
      <xdr:colOff>752475</xdr:colOff>
      <xdr:row>22</xdr:row>
      <xdr:rowOff>514350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742950</xdr:colOff>
      <xdr:row>23</xdr:row>
      <xdr:rowOff>514350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28575</xdr:rowOff>
    </xdr:from>
    <xdr:to>
      <xdr:col>10</xdr:col>
      <xdr:colOff>742950</xdr:colOff>
      <xdr:row>24</xdr:row>
      <xdr:rowOff>514350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283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25</xdr:row>
      <xdr:rowOff>28575</xdr:rowOff>
    </xdr:from>
    <xdr:to>
      <xdr:col>10</xdr:col>
      <xdr:colOff>752475</xdr:colOff>
      <xdr:row>25</xdr:row>
      <xdr:rowOff>514350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26</xdr:row>
      <xdr:rowOff>28575</xdr:rowOff>
    </xdr:from>
    <xdr:to>
      <xdr:col>10</xdr:col>
      <xdr:colOff>733425</xdr:colOff>
      <xdr:row>26</xdr:row>
      <xdr:rowOff>514350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896225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28575</xdr:rowOff>
    </xdr:from>
    <xdr:to>
      <xdr:col>10</xdr:col>
      <xdr:colOff>733425</xdr:colOff>
      <xdr:row>27</xdr:row>
      <xdr:rowOff>514350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896225" y="14430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28</xdr:row>
      <xdr:rowOff>28575</xdr:rowOff>
    </xdr:from>
    <xdr:to>
      <xdr:col>10</xdr:col>
      <xdr:colOff>752475</xdr:colOff>
      <xdr:row>28</xdr:row>
      <xdr:rowOff>514350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915275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19050</xdr:rowOff>
    </xdr:from>
    <xdr:to>
      <xdr:col>10</xdr:col>
      <xdr:colOff>742950</xdr:colOff>
      <xdr:row>29</xdr:row>
      <xdr:rowOff>504825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28575</xdr:rowOff>
    </xdr:from>
    <xdr:to>
      <xdr:col>10</xdr:col>
      <xdr:colOff>742950</xdr:colOff>
      <xdr:row>30</xdr:row>
      <xdr:rowOff>514350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31</xdr:row>
      <xdr:rowOff>19050</xdr:rowOff>
    </xdr:from>
    <xdr:to>
      <xdr:col>10</xdr:col>
      <xdr:colOff>723900</xdr:colOff>
      <xdr:row>31</xdr:row>
      <xdr:rowOff>504825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86700" y="16554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2</xdr:row>
      <xdr:rowOff>28575</xdr:rowOff>
    </xdr:from>
    <xdr:to>
      <xdr:col>10</xdr:col>
      <xdr:colOff>752475</xdr:colOff>
      <xdr:row>2</xdr:row>
      <xdr:rowOff>514350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28575</xdr:rowOff>
    </xdr:from>
    <xdr:to>
      <xdr:col>10</xdr:col>
      <xdr:colOff>752475</xdr:colOff>
      <xdr:row>3</xdr:row>
      <xdr:rowOff>514350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19050</xdr:rowOff>
    </xdr:from>
    <xdr:to>
      <xdr:col>10</xdr:col>
      <xdr:colOff>742950</xdr:colOff>
      <xdr:row>4</xdr:row>
      <xdr:rowOff>504825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152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19050</xdr:rowOff>
    </xdr:from>
    <xdr:to>
      <xdr:col>10</xdr:col>
      <xdr:colOff>742950</xdr:colOff>
      <xdr:row>5</xdr:row>
      <xdr:rowOff>504825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686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19050</xdr:rowOff>
    </xdr:from>
    <xdr:to>
      <xdr:col>10</xdr:col>
      <xdr:colOff>742950</xdr:colOff>
      <xdr:row>6</xdr:row>
      <xdr:rowOff>504825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3219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19050</xdr:rowOff>
    </xdr:from>
    <xdr:to>
      <xdr:col>10</xdr:col>
      <xdr:colOff>742950</xdr:colOff>
      <xdr:row>7</xdr:row>
      <xdr:rowOff>504825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</xdr:row>
      <xdr:rowOff>28575</xdr:rowOff>
    </xdr:from>
    <xdr:to>
      <xdr:col>10</xdr:col>
      <xdr:colOff>752475</xdr:colOff>
      <xdr:row>8</xdr:row>
      <xdr:rowOff>514350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28575</xdr:rowOff>
    </xdr:from>
    <xdr:to>
      <xdr:col>10</xdr:col>
      <xdr:colOff>742950</xdr:colOff>
      <xdr:row>9</xdr:row>
      <xdr:rowOff>514350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4829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28575</xdr:rowOff>
    </xdr:from>
    <xdr:to>
      <xdr:col>10</xdr:col>
      <xdr:colOff>742950</xdr:colOff>
      <xdr:row>10</xdr:row>
      <xdr:rowOff>514350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28575</xdr:rowOff>
    </xdr:from>
    <xdr:to>
      <xdr:col>10</xdr:col>
      <xdr:colOff>742950</xdr:colOff>
      <xdr:row>12</xdr:row>
      <xdr:rowOff>514350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28575</xdr:rowOff>
    </xdr:from>
    <xdr:to>
      <xdr:col>10</xdr:col>
      <xdr:colOff>742950</xdr:colOff>
      <xdr:row>13</xdr:row>
      <xdr:rowOff>514350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28575</xdr:rowOff>
    </xdr:from>
    <xdr:to>
      <xdr:col>10</xdr:col>
      <xdr:colOff>742950</xdr:colOff>
      <xdr:row>14</xdr:row>
      <xdr:rowOff>514350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7496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15</xdr:row>
      <xdr:rowOff>19050</xdr:rowOff>
    </xdr:from>
    <xdr:to>
      <xdr:col>10</xdr:col>
      <xdr:colOff>733425</xdr:colOff>
      <xdr:row>15</xdr:row>
      <xdr:rowOff>504825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16</xdr:row>
      <xdr:rowOff>19050</xdr:rowOff>
    </xdr:from>
    <xdr:to>
      <xdr:col>10</xdr:col>
      <xdr:colOff>733425</xdr:colOff>
      <xdr:row>16</xdr:row>
      <xdr:rowOff>504825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19050</xdr:rowOff>
    </xdr:from>
    <xdr:to>
      <xdr:col>10</xdr:col>
      <xdr:colOff>742950</xdr:colOff>
      <xdr:row>17</xdr:row>
      <xdr:rowOff>504825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19050</xdr:rowOff>
    </xdr:from>
    <xdr:to>
      <xdr:col>10</xdr:col>
      <xdr:colOff>742950</xdr:colOff>
      <xdr:row>18</xdr:row>
      <xdr:rowOff>504825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9620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19</xdr:row>
      <xdr:rowOff>19050</xdr:rowOff>
    </xdr:from>
    <xdr:to>
      <xdr:col>10</xdr:col>
      <xdr:colOff>752475</xdr:colOff>
      <xdr:row>19</xdr:row>
      <xdr:rowOff>504825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20</xdr:row>
      <xdr:rowOff>19050</xdr:rowOff>
    </xdr:from>
    <xdr:to>
      <xdr:col>10</xdr:col>
      <xdr:colOff>752475</xdr:colOff>
      <xdr:row>20</xdr:row>
      <xdr:rowOff>504825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21</xdr:row>
      <xdr:rowOff>28575</xdr:rowOff>
    </xdr:from>
    <xdr:to>
      <xdr:col>10</xdr:col>
      <xdr:colOff>752475</xdr:colOff>
      <xdr:row>21</xdr:row>
      <xdr:rowOff>514350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19050</xdr:rowOff>
    </xdr:from>
    <xdr:to>
      <xdr:col>10</xdr:col>
      <xdr:colOff>742950</xdr:colOff>
      <xdr:row>22</xdr:row>
      <xdr:rowOff>504825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1753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19050</xdr:rowOff>
    </xdr:from>
    <xdr:to>
      <xdr:col>10</xdr:col>
      <xdr:colOff>742950</xdr:colOff>
      <xdr:row>23</xdr:row>
      <xdr:rowOff>504825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19050</xdr:rowOff>
    </xdr:from>
    <xdr:to>
      <xdr:col>10</xdr:col>
      <xdr:colOff>742950</xdr:colOff>
      <xdr:row>24</xdr:row>
      <xdr:rowOff>504825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2820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19050</xdr:rowOff>
    </xdr:from>
    <xdr:to>
      <xdr:col>10</xdr:col>
      <xdr:colOff>733425</xdr:colOff>
      <xdr:row>25</xdr:row>
      <xdr:rowOff>504825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28575</xdr:rowOff>
    </xdr:from>
    <xdr:to>
      <xdr:col>10</xdr:col>
      <xdr:colOff>742950</xdr:colOff>
      <xdr:row>26</xdr:row>
      <xdr:rowOff>514350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28575</xdr:rowOff>
    </xdr:from>
    <xdr:to>
      <xdr:col>10</xdr:col>
      <xdr:colOff>742950</xdr:colOff>
      <xdr:row>27</xdr:row>
      <xdr:rowOff>514350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4430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19050</xdr:rowOff>
    </xdr:from>
    <xdr:to>
      <xdr:col>10</xdr:col>
      <xdr:colOff>742950</xdr:colOff>
      <xdr:row>28</xdr:row>
      <xdr:rowOff>504825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4954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28575</xdr:rowOff>
    </xdr:from>
    <xdr:to>
      <xdr:col>10</xdr:col>
      <xdr:colOff>742950</xdr:colOff>
      <xdr:row>29</xdr:row>
      <xdr:rowOff>514350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30</xdr:row>
      <xdr:rowOff>28575</xdr:rowOff>
    </xdr:from>
    <xdr:to>
      <xdr:col>10</xdr:col>
      <xdr:colOff>752475</xdr:colOff>
      <xdr:row>30</xdr:row>
      <xdr:rowOff>514350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19050</xdr:rowOff>
    </xdr:from>
    <xdr:to>
      <xdr:col>10</xdr:col>
      <xdr:colOff>742950</xdr:colOff>
      <xdr:row>31</xdr:row>
      <xdr:rowOff>504825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6554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32</xdr:row>
      <xdr:rowOff>19050</xdr:rowOff>
    </xdr:from>
    <xdr:to>
      <xdr:col>10</xdr:col>
      <xdr:colOff>742950</xdr:colOff>
      <xdr:row>32</xdr:row>
      <xdr:rowOff>504825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7087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2</xdr:row>
      <xdr:rowOff>19050</xdr:rowOff>
    </xdr:from>
    <xdr:to>
      <xdr:col>10</xdr:col>
      <xdr:colOff>752475</xdr:colOff>
      <xdr:row>2</xdr:row>
      <xdr:rowOff>514350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085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28575</xdr:rowOff>
    </xdr:from>
    <xdr:to>
      <xdr:col>10</xdr:col>
      <xdr:colOff>752475</xdr:colOff>
      <xdr:row>3</xdr:row>
      <xdr:rowOff>523875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6287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28575</xdr:rowOff>
    </xdr:from>
    <xdr:to>
      <xdr:col>10</xdr:col>
      <xdr:colOff>742950</xdr:colOff>
      <xdr:row>4</xdr:row>
      <xdr:rowOff>523875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1621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742950</xdr:colOff>
      <xdr:row>5</xdr:row>
      <xdr:rowOff>523875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6955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523875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32289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28575</xdr:rowOff>
    </xdr:from>
    <xdr:to>
      <xdr:col>10</xdr:col>
      <xdr:colOff>752475</xdr:colOff>
      <xdr:row>7</xdr:row>
      <xdr:rowOff>523875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37623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8</xdr:row>
      <xdr:rowOff>19050</xdr:rowOff>
    </xdr:from>
    <xdr:to>
      <xdr:col>10</xdr:col>
      <xdr:colOff>733425</xdr:colOff>
      <xdr:row>8</xdr:row>
      <xdr:rowOff>514350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4286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9</xdr:row>
      <xdr:rowOff>19050</xdr:rowOff>
    </xdr:from>
    <xdr:to>
      <xdr:col>10</xdr:col>
      <xdr:colOff>733425</xdr:colOff>
      <xdr:row>9</xdr:row>
      <xdr:rowOff>514350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4819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28575</xdr:rowOff>
    </xdr:from>
    <xdr:to>
      <xdr:col>10</xdr:col>
      <xdr:colOff>742950</xdr:colOff>
      <xdr:row>10</xdr:row>
      <xdr:rowOff>523875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53625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523875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58959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28575</xdr:rowOff>
    </xdr:from>
    <xdr:to>
      <xdr:col>10</xdr:col>
      <xdr:colOff>742950</xdr:colOff>
      <xdr:row>12</xdr:row>
      <xdr:rowOff>523875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64293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13</xdr:row>
      <xdr:rowOff>19050</xdr:rowOff>
    </xdr:from>
    <xdr:to>
      <xdr:col>10</xdr:col>
      <xdr:colOff>752475</xdr:colOff>
      <xdr:row>13</xdr:row>
      <xdr:rowOff>514350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6953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19050</xdr:rowOff>
    </xdr:from>
    <xdr:to>
      <xdr:col>10</xdr:col>
      <xdr:colOff>742950</xdr:colOff>
      <xdr:row>14</xdr:row>
      <xdr:rowOff>514350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7486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28575</xdr:rowOff>
    </xdr:from>
    <xdr:to>
      <xdr:col>10</xdr:col>
      <xdr:colOff>742950</xdr:colOff>
      <xdr:row>15</xdr:row>
      <xdr:rowOff>523875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80295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28575</xdr:rowOff>
    </xdr:from>
    <xdr:to>
      <xdr:col>10</xdr:col>
      <xdr:colOff>742950</xdr:colOff>
      <xdr:row>16</xdr:row>
      <xdr:rowOff>523875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85629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19050</xdr:rowOff>
    </xdr:from>
    <xdr:to>
      <xdr:col>10</xdr:col>
      <xdr:colOff>742950</xdr:colOff>
      <xdr:row>17</xdr:row>
      <xdr:rowOff>514350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9086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18</xdr:row>
      <xdr:rowOff>19050</xdr:rowOff>
    </xdr:from>
    <xdr:to>
      <xdr:col>10</xdr:col>
      <xdr:colOff>752475</xdr:colOff>
      <xdr:row>18</xdr:row>
      <xdr:rowOff>514350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9620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19050</xdr:rowOff>
    </xdr:from>
    <xdr:to>
      <xdr:col>10</xdr:col>
      <xdr:colOff>742950</xdr:colOff>
      <xdr:row>19</xdr:row>
      <xdr:rowOff>514350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0153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20</xdr:row>
      <xdr:rowOff>19050</xdr:rowOff>
    </xdr:from>
    <xdr:to>
      <xdr:col>10</xdr:col>
      <xdr:colOff>752475</xdr:colOff>
      <xdr:row>20</xdr:row>
      <xdr:rowOff>514350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10687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19050</xdr:rowOff>
    </xdr:from>
    <xdr:to>
      <xdr:col>10</xdr:col>
      <xdr:colOff>742950</xdr:colOff>
      <xdr:row>21</xdr:row>
      <xdr:rowOff>514350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1220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22</xdr:row>
      <xdr:rowOff>28575</xdr:rowOff>
    </xdr:from>
    <xdr:to>
      <xdr:col>10</xdr:col>
      <xdr:colOff>752475</xdr:colOff>
      <xdr:row>22</xdr:row>
      <xdr:rowOff>523875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17633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19050</xdr:rowOff>
    </xdr:from>
    <xdr:to>
      <xdr:col>10</xdr:col>
      <xdr:colOff>742950</xdr:colOff>
      <xdr:row>23</xdr:row>
      <xdr:rowOff>514350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2287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24</xdr:row>
      <xdr:rowOff>19050</xdr:rowOff>
    </xdr:from>
    <xdr:to>
      <xdr:col>10</xdr:col>
      <xdr:colOff>752475</xdr:colOff>
      <xdr:row>24</xdr:row>
      <xdr:rowOff>504825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15275" y="12820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25</xdr:row>
      <xdr:rowOff>28575</xdr:rowOff>
    </xdr:from>
    <xdr:to>
      <xdr:col>10</xdr:col>
      <xdr:colOff>752475</xdr:colOff>
      <xdr:row>25</xdr:row>
      <xdr:rowOff>523875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15275" y="133635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19050</xdr:rowOff>
    </xdr:from>
    <xdr:to>
      <xdr:col>10</xdr:col>
      <xdr:colOff>752475</xdr:colOff>
      <xdr:row>26</xdr:row>
      <xdr:rowOff>514350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15275" y="13887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19050</xdr:rowOff>
    </xdr:from>
    <xdr:to>
      <xdr:col>10</xdr:col>
      <xdr:colOff>742950</xdr:colOff>
      <xdr:row>27</xdr:row>
      <xdr:rowOff>514350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4420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19050</xdr:rowOff>
    </xdr:from>
    <xdr:to>
      <xdr:col>10</xdr:col>
      <xdr:colOff>762000</xdr:colOff>
      <xdr:row>28</xdr:row>
      <xdr:rowOff>514350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924800" y="14954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29</xdr:row>
      <xdr:rowOff>19050</xdr:rowOff>
    </xdr:from>
    <xdr:to>
      <xdr:col>10</xdr:col>
      <xdr:colOff>762000</xdr:colOff>
      <xdr:row>29</xdr:row>
      <xdr:rowOff>514350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924800" y="15487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28575</xdr:rowOff>
    </xdr:from>
    <xdr:to>
      <xdr:col>10</xdr:col>
      <xdr:colOff>742950</xdr:colOff>
      <xdr:row>30</xdr:row>
      <xdr:rowOff>523875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60305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19050</xdr:rowOff>
    </xdr:from>
    <xdr:to>
      <xdr:col>10</xdr:col>
      <xdr:colOff>742950</xdr:colOff>
      <xdr:row>31</xdr:row>
      <xdr:rowOff>514350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6554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32</xdr:row>
      <xdr:rowOff>19050</xdr:rowOff>
    </xdr:from>
    <xdr:to>
      <xdr:col>10</xdr:col>
      <xdr:colOff>752475</xdr:colOff>
      <xdr:row>32</xdr:row>
      <xdr:rowOff>504825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15275" y="17087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2</xdr:row>
      <xdr:rowOff>19050</xdr:rowOff>
    </xdr:from>
    <xdr:to>
      <xdr:col>10</xdr:col>
      <xdr:colOff>752475</xdr:colOff>
      <xdr:row>2</xdr:row>
      <xdr:rowOff>514350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085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</xdr:row>
      <xdr:rowOff>9525</xdr:rowOff>
    </xdr:from>
    <xdr:to>
      <xdr:col>10</xdr:col>
      <xdr:colOff>733425</xdr:colOff>
      <xdr:row>3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6097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19050</xdr:rowOff>
    </xdr:from>
    <xdr:to>
      <xdr:col>10</xdr:col>
      <xdr:colOff>752475</xdr:colOff>
      <xdr:row>4</xdr:row>
      <xdr:rowOff>514350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2152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</xdr:row>
      <xdr:rowOff>9525</xdr:rowOff>
    </xdr:from>
    <xdr:to>
      <xdr:col>10</xdr:col>
      <xdr:colOff>733425</xdr:colOff>
      <xdr:row>5</xdr:row>
      <xdr:rowOff>504825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26765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19050</xdr:rowOff>
    </xdr:from>
    <xdr:to>
      <xdr:col>10</xdr:col>
      <xdr:colOff>752475</xdr:colOff>
      <xdr:row>6</xdr:row>
      <xdr:rowOff>514350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3219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19050</xdr:rowOff>
    </xdr:from>
    <xdr:to>
      <xdr:col>10</xdr:col>
      <xdr:colOff>752475</xdr:colOff>
      <xdr:row>7</xdr:row>
      <xdr:rowOff>514350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3752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8</xdr:row>
      <xdr:rowOff>38100</xdr:rowOff>
    </xdr:from>
    <xdr:to>
      <xdr:col>10</xdr:col>
      <xdr:colOff>762000</xdr:colOff>
      <xdr:row>8</xdr:row>
      <xdr:rowOff>533400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24800" y="430530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19050</xdr:rowOff>
    </xdr:from>
    <xdr:to>
      <xdr:col>10</xdr:col>
      <xdr:colOff>742950</xdr:colOff>
      <xdr:row>9</xdr:row>
      <xdr:rowOff>514350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4819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19050</xdr:rowOff>
    </xdr:from>
    <xdr:to>
      <xdr:col>10</xdr:col>
      <xdr:colOff>742950</xdr:colOff>
      <xdr:row>10</xdr:row>
      <xdr:rowOff>514350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353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11</xdr:row>
      <xdr:rowOff>19050</xdr:rowOff>
    </xdr:from>
    <xdr:to>
      <xdr:col>10</xdr:col>
      <xdr:colOff>752475</xdr:colOff>
      <xdr:row>11</xdr:row>
      <xdr:rowOff>514350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5886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19050</xdr:rowOff>
    </xdr:from>
    <xdr:to>
      <xdr:col>10</xdr:col>
      <xdr:colOff>742950</xdr:colOff>
      <xdr:row>12</xdr:row>
      <xdr:rowOff>514350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6419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13</xdr:row>
      <xdr:rowOff>38100</xdr:rowOff>
    </xdr:from>
    <xdr:to>
      <xdr:col>10</xdr:col>
      <xdr:colOff>762000</xdr:colOff>
      <xdr:row>13</xdr:row>
      <xdr:rowOff>533400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24800" y="697230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19050</xdr:rowOff>
    </xdr:from>
    <xdr:to>
      <xdr:col>10</xdr:col>
      <xdr:colOff>752475</xdr:colOff>
      <xdr:row>14</xdr:row>
      <xdr:rowOff>514350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7486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19050</xdr:rowOff>
    </xdr:from>
    <xdr:to>
      <xdr:col>10</xdr:col>
      <xdr:colOff>752475</xdr:colOff>
      <xdr:row>15</xdr:row>
      <xdr:rowOff>514350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8020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16</xdr:row>
      <xdr:rowOff>19050</xdr:rowOff>
    </xdr:from>
    <xdr:to>
      <xdr:col>10</xdr:col>
      <xdr:colOff>752475</xdr:colOff>
      <xdr:row>16</xdr:row>
      <xdr:rowOff>514350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8553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19050</xdr:rowOff>
    </xdr:from>
    <xdr:to>
      <xdr:col>10</xdr:col>
      <xdr:colOff>752475</xdr:colOff>
      <xdr:row>17</xdr:row>
      <xdr:rowOff>514350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9086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18</xdr:row>
      <xdr:rowOff>19050</xdr:rowOff>
    </xdr:from>
    <xdr:to>
      <xdr:col>10</xdr:col>
      <xdr:colOff>752475</xdr:colOff>
      <xdr:row>18</xdr:row>
      <xdr:rowOff>514350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9620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19</xdr:row>
      <xdr:rowOff>19050</xdr:rowOff>
    </xdr:from>
    <xdr:to>
      <xdr:col>10</xdr:col>
      <xdr:colOff>752475</xdr:colOff>
      <xdr:row>19</xdr:row>
      <xdr:rowOff>514350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10153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9525</xdr:rowOff>
    </xdr:from>
    <xdr:to>
      <xdr:col>10</xdr:col>
      <xdr:colOff>742950</xdr:colOff>
      <xdr:row>20</xdr:row>
      <xdr:rowOff>504825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06775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21</xdr:row>
      <xdr:rowOff>19050</xdr:rowOff>
    </xdr:from>
    <xdr:to>
      <xdr:col>10</xdr:col>
      <xdr:colOff>752475</xdr:colOff>
      <xdr:row>21</xdr:row>
      <xdr:rowOff>514350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11220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19050</xdr:rowOff>
    </xdr:from>
    <xdr:to>
      <xdr:col>10</xdr:col>
      <xdr:colOff>742950</xdr:colOff>
      <xdr:row>22</xdr:row>
      <xdr:rowOff>514350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1753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19050</xdr:rowOff>
    </xdr:from>
    <xdr:to>
      <xdr:col>10</xdr:col>
      <xdr:colOff>742950</xdr:colOff>
      <xdr:row>23</xdr:row>
      <xdr:rowOff>514350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2287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25</xdr:row>
      <xdr:rowOff>19050</xdr:rowOff>
    </xdr:from>
    <xdr:to>
      <xdr:col>10</xdr:col>
      <xdr:colOff>762000</xdr:colOff>
      <xdr:row>25</xdr:row>
      <xdr:rowOff>514350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24800" y="13354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24</xdr:row>
      <xdr:rowOff>9525</xdr:rowOff>
    </xdr:from>
    <xdr:to>
      <xdr:col>10</xdr:col>
      <xdr:colOff>762000</xdr:colOff>
      <xdr:row>24</xdr:row>
      <xdr:rowOff>504825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24800" y="128111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19050</xdr:rowOff>
    </xdr:from>
    <xdr:to>
      <xdr:col>10</xdr:col>
      <xdr:colOff>752475</xdr:colOff>
      <xdr:row>26</xdr:row>
      <xdr:rowOff>514350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15275" y="13887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19050</xdr:rowOff>
    </xdr:from>
    <xdr:to>
      <xdr:col>10</xdr:col>
      <xdr:colOff>752475</xdr:colOff>
      <xdr:row>27</xdr:row>
      <xdr:rowOff>514350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14420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28</xdr:row>
      <xdr:rowOff>19050</xdr:rowOff>
    </xdr:from>
    <xdr:to>
      <xdr:col>10</xdr:col>
      <xdr:colOff>752475</xdr:colOff>
      <xdr:row>28</xdr:row>
      <xdr:rowOff>514350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14954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29</xdr:row>
      <xdr:rowOff>19050</xdr:rowOff>
    </xdr:from>
    <xdr:to>
      <xdr:col>10</xdr:col>
      <xdr:colOff>752475</xdr:colOff>
      <xdr:row>29</xdr:row>
      <xdr:rowOff>514350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915275" y="15487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2</xdr:row>
      <xdr:rowOff>19050</xdr:rowOff>
    </xdr:from>
    <xdr:to>
      <xdr:col>10</xdr:col>
      <xdr:colOff>752475</xdr:colOff>
      <xdr:row>2</xdr:row>
      <xdr:rowOff>514350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085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</xdr:row>
      <xdr:rowOff>19050</xdr:rowOff>
    </xdr:from>
    <xdr:to>
      <xdr:col>10</xdr:col>
      <xdr:colOff>733425</xdr:colOff>
      <xdr:row>3</xdr:row>
      <xdr:rowOff>514350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619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28575</xdr:rowOff>
    </xdr:from>
    <xdr:to>
      <xdr:col>10</xdr:col>
      <xdr:colOff>752475</xdr:colOff>
      <xdr:row>4</xdr:row>
      <xdr:rowOff>523875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21621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</xdr:row>
      <xdr:rowOff>19050</xdr:rowOff>
    </xdr:from>
    <xdr:to>
      <xdr:col>10</xdr:col>
      <xdr:colOff>733425</xdr:colOff>
      <xdr:row>5</xdr:row>
      <xdr:rowOff>514350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2686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19050</xdr:rowOff>
    </xdr:from>
    <xdr:to>
      <xdr:col>10</xdr:col>
      <xdr:colOff>752475</xdr:colOff>
      <xdr:row>6</xdr:row>
      <xdr:rowOff>514350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3219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19050</xdr:rowOff>
    </xdr:from>
    <xdr:to>
      <xdr:col>10</xdr:col>
      <xdr:colOff>752475</xdr:colOff>
      <xdr:row>7</xdr:row>
      <xdr:rowOff>514350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3752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9525</xdr:rowOff>
    </xdr:from>
    <xdr:to>
      <xdr:col>10</xdr:col>
      <xdr:colOff>742950</xdr:colOff>
      <xdr:row>8</xdr:row>
      <xdr:rowOff>504825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42767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38100</xdr:rowOff>
    </xdr:from>
    <xdr:to>
      <xdr:col>10</xdr:col>
      <xdr:colOff>752475</xdr:colOff>
      <xdr:row>9</xdr:row>
      <xdr:rowOff>533400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483870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19050</xdr:rowOff>
    </xdr:from>
    <xdr:to>
      <xdr:col>10</xdr:col>
      <xdr:colOff>742950</xdr:colOff>
      <xdr:row>10</xdr:row>
      <xdr:rowOff>514350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5353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19050</xdr:rowOff>
    </xdr:from>
    <xdr:to>
      <xdr:col>10</xdr:col>
      <xdr:colOff>752475</xdr:colOff>
      <xdr:row>14</xdr:row>
      <xdr:rowOff>514350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7486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13</xdr:row>
      <xdr:rowOff>19050</xdr:rowOff>
    </xdr:from>
    <xdr:to>
      <xdr:col>10</xdr:col>
      <xdr:colOff>752475</xdr:colOff>
      <xdr:row>13</xdr:row>
      <xdr:rowOff>514350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6953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19050</xdr:rowOff>
    </xdr:from>
    <xdr:to>
      <xdr:col>10</xdr:col>
      <xdr:colOff>752475</xdr:colOff>
      <xdr:row>14</xdr:row>
      <xdr:rowOff>514350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7486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19050</xdr:rowOff>
    </xdr:from>
    <xdr:to>
      <xdr:col>10</xdr:col>
      <xdr:colOff>752475</xdr:colOff>
      <xdr:row>12</xdr:row>
      <xdr:rowOff>514350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6419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11</xdr:row>
      <xdr:rowOff>19050</xdr:rowOff>
    </xdr:from>
    <xdr:to>
      <xdr:col>10</xdr:col>
      <xdr:colOff>752475</xdr:colOff>
      <xdr:row>11</xdr:row>
      <xdr:rowOff>514350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5886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28575</xdr:rowOff>
    </xdr:from>
    <xdr:to>
      <xdr:col>10</xdr:col>
      <xdr:colOff>752475</xdr:colOff>
      <xdr:row>15</xdr:row>
      <xdr:rowOff>523875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80295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16</xdr:row>
      <xdr:rowOff>28575</xdr:rowOff>
    </xdr:from>
    <xdr:to>
      <xdr:col>10</xdr:col>
      <xdr:colOff>752475</xdr:colOff>
      <xdr:row>16</xdr:row>
      <xdr:rowOff>523875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85629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19050</xdr:rowOff>
    </xdr:from>
    <xdr:to>
      <xdr:col>10</xdr:col>
      <xdr:colOff>752475</xdr:colOff>
      <xdr:row>17</xdr:row>
      <xdr:rowOff>514350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9086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18</xdr:row>
      <xdr:rowOff>38100</xdr:rowOff>
    </xdr:from>
    <xdr:to>
      <xdr:col>10</xdr:col>
      <xdr:colOff>752475</xdr:colOff>
      <xdr:row>18</xdr:row>
      <xdr:rowOff>533400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963930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19</xdr:row>
      <xdr:rowOff>38100</xdr:rowOff>
    </xdr:from>
    <xdr:to>
      <xdr:col>10</xdr:col>
      <xdr:colOff>752475</xdr:colOff>
      <xdr:row>19</xdr:row>
      <xdr:rowOff>533400</xdr:rowOff>
    </xdr:to>
    <xdr:pic>
      <xdr:nvPicPr>
        <xdr:cNvPr id="23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1017270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20</xdr:row>
      <xdr:rowOff>9525</xdr:rowOff>
    </xdr:from>
    <xdr:to>
      <xdr:col>10</xdr:col>
      <xdr:colOff>733425</xdr:colOff>
      <xdr:row>20</xdr:row>
      <xdr:rowOff>504825</xdr:rowOff>
    </xdr:to>
    <xdr:pic>
      <xdr:nvPicPr>
        <xdr:cNvPr id="24" name="Picture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96225" y="106775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21</xdr:row>
      <xdr:rowOff>9525</xdr:rowOff>
    </xdr:from>
    <xdr:to>
      <xdr:col>10</xdr:col>
      <xdr:colOff>752475</xdr:colOff>
      <xdr:row>21</xdr:row>
      <xdr:rowOff>504825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12109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9525</xdr:rowOff>
    </xdr:from>
    <xdr:to>
      <xdr:col>10</xdr:col>
      <xdr:colOff>733425</xdr:colOff>
      <xdr:row>22</xdr:row>
      <xdr:rowOff>504825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96225" y="117443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23</xdr:row>
      <xdr:rowOff>28575</xdr:rowOff>
    </xdr:from>
    <xdr:to>
      <xdr:col>10</xdr:col>
      <xdr:colOff>752475</xdr:colOff>
      <xdr:row>23</xdr:row>
      <xdr:rowOff>523875</xdr:rowOff>
    </xdr:to>
    <xdr:pic>
      <xdr:nvPicPr>
        <xdr:cNvPr id="2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122967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24</xdr:row>
      <xdr:rowOff>9525</xdr:rowOff>
    </xdr:from>
    <xdr:to>
      <xdr:col>10</xdr:col>
      <xdr:colOff>752475</xdr:colOff>
      <xdr:row>24</xdr:row>
      <xdr:rowOff>504825</xdr:rowOff>
    </xdr:to>
    <xdr:pic>
      <xdr:nvPicPr>
        <xdr:cNvPr id="28" name="Picture 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15275" y="128111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25</xdr:row>
      <xdr:rowOff>9525</xdr:rowOff>
    </xdr:from>
    <xdr:to>
      <xdr:col>10</xdr:col>
      <xdr:colOff>752475</xdr:colOff>
      <xdr:row>25</xdr:row>
      <xdr:rowOff>504825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15275" y="133445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28575</xdr:rowOff>
    </xdr:from>
    <xdr:to>
      <xdr:col>10</xdr:col>
      <xdr:colOff>752475</xdr:colOff>
      <xdr:row>26</xdr:row>
      <xdr:rowOff>523875</xdr:rowOff>
    </xdr:to>
    <xdr:pic>
      <xdr:nvPicPr>
        <xdr:cNvPr id="30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138969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19050</xdr:rowOff>
    </xdr:from>
    <xdr:to>
      <xdr:col>10</xdr:col>
      <xdr:colOff>733425</xdr:colOff>
      <xdr:row>27</xdr:row>
      <xdr:rowOff>514350</xdr:rowOff>
    </xdr:to>
    <xdr:pic>
      <xdr:nvPicPr>
        <xdr:cNvPr id="31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4420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19050</xdr:rowOff>
    </xdr:from>
    <xdr:to>
      <xdr:col>10</xdr:col>
      <xdr:colOff>742950</xdr:colOff>
      <xdr:row>28</xdr:row>
      <xdr:rowOff>514350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14954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29</xdr:row>
      <xdr:rowOff>19050</xdr:rowOff>
    </xdr:from>
    <xdr:to>
      <xdr:col>10</xdr:col>
      <xdr:colOff>752475</xdr:colOff>
      <xdr:row>29</xdr:row>
      <xdr:rowOff>514350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15487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30</xdr:row>
      <xdr:rowOff>19050</xdr:rowOff>
    </xdr:from>
    <xdr:to>
      <xdr:col>10</xdr:col>
      <xdr:colOff>752475</xdr:colOff>
      <xdr:row>30</xdr:row>
      <xdr:rowOff>514350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16021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31</xdr:row>
      <xdr:rowOff>19050</xdr:rowOff>
    </xdr:from>
    <xdr:to>
      <xdr:col>10</xdr:col>
      <xdr:colOff>752475</xdr:colOff>
      <xdr:row>31</xdr:row>
      <xdr:rowOff>514350</xdr:rowOff>
    </xdr:to>
    <xdr:pic>
      <xdr:nvPicPr>
        <xdr:cNvPr id="35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16554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32</xdr:row>
      <xdr:rowOff>19050</xdr:rowOff>
    </xdr:from>
    <xdr:to>
      <xdr:col>10</xdr:col>
      <xdr:colOff>752475</xdr:colOff>
      <xdr:row>32</xdr:row>
      <xdr:rowOff>514350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7087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2</xdr:row>
      <xdr:rowOff>28575</xdr:rowOff>
    </xdr:from>
    <xdr:to>
      <xdr:col>10</xdr:col>
      <xdr:colOff>752475</xdr:colOff>
      <xdr:row>2</xdr:row>
      <xdr:rowOff>514350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28575</xdr:rowOff>
    </xdr:from>
    <xdr:to>
      <xdr:col>10</xdr:col>
      <xdr:colOff>752475</xdr:colOff>
      <xdr:row>3</xdr:row>
      <xdr:rowOff>523875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6287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28575</xdr:rowOff>
    </xdr:from>
    <xdr:to>
      <xdr:col>10</xdr:col>
      <xdr:colOff>733425</xdr:colOff>
      <xdr:row>4</xdr:row>
      <xdr:rowOff>514350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</xdr:row>
      <xdr:rowOff>28575</xdr:rowOff>
    </xdr:from>
    <xdr:to>
      <xdr:col>10</xdr:col>
      <xdr:colOff>733425</xdr:colOff>
      <xdr:row>5</xdr:row>
      <xdr:rowOff>514350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28575</xdr:rowOff>
    </xdr:from>
    <xdr:to>
      <xdr:col>10</xdr:col>
      <xdr:colOff>752475</xdr:colOff>
      <xdr:row>6</xdr:row>
      <xdr:rowOff>514350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19050</xdr:rowOff>
    </xdr:from>
    <xdr:to>
      <xdr:col>10</xdr:col>
      <xdr:colOff>752475</xdr:colOff>
      <xdr:row>7</xdr:row>
      <xdr:rowOff>514350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3752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8</xdr:row>
      <xdr:rowOff>28575</xdr:rowOff>
    </xdr:from>
    <xdr:to>
      <xdr:col>10</xdr:col>
      <xdr:colOff>733425</xdr:colOff>
      <xdr:row>8</xdr:row>
      <xdr:rowOff>514350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28575</xdr:rowOff>
    </xdr:from>
    <xdr:to>
      <xdr:col>10</xdr:col>
      <xdr:colOff>752475</xdr:colOff>
      <xdr:row>9</xdr:row>
      <xdr:rowOff>523875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48291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28575</xdr:rowOff>
    </xdr:from>
    <xdr:to>
      <xdr:col>10</xdr:col>
      <xdr:colOff>752475</xdr:colOff>
      <xdr:row>10</xdr:row>
      <xdr:rowOff>514350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11</xdr:row>
      <xdr:rowOff>28575</xdr:rowOff>
    </xdr:from>
    <xdr:to>
      <xdr:col>10</xdr:col>
      <xdr:colOff>752475</xdr:colOff>
      <xdr:row>11</xdr:row>
      <xdr:rowOff>514350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12</xdr:row>
      <xdr:rowOff>19050</xdr:rowOff>
    </xdr:from>
    <xdr:to>
      <xdr:col>10</xdr:col>
      <xdr:colOff>762000</xdr:colOff>
      <xdr:row>12</xdr:row>
      <xdr:rowOff>514350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24800" y="6419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13</xdr:row>
      <xdr:rowOff>19050</xdr:rowOff>
    </xdr:from>
    <xdr:to>
      <xdr:col>10</xdr:col>
      <xdr:colOff>752475</xdr:colOff>
      <xdr:row>13</xdr:row>
      <xdr:rowOff>514350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6953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19050</xdr:rowOff>
    </xdr:from>
    <xdr:to>
      <xdr:col>10</xdr:col>
      <xdr:colOff>752475</xdr:colOff>
      <xdr:row>14</xdr:row>
      <xdr:rowOff>514350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7486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19050</xdr:rowOff>
    </xdr:from>
    <xdr:to>
      <xdr:col>10</xdr:col>
      <xdr:colOff>742950</xdr:colOff>
      <xdr:row>15</xdr:row>
      <xdr:rowOff>514350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8020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19050</xdr:rowOff>
    </xdr:from>
    <xdr:to>
      <xdr:col>10</xdr:col>
      <xdr:colOff>742950</xdr:colOff>
      <xdr:row>16</xdr:row>
      <xdr:rowOff>514350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8553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19050</xdr:rowOff>
    </xdr:from>
    <xdr:to>
      <xdr:col>10</xdr:col>
      <xdr:colOff>742950</xdr:colOff>
      <xdr:row>17</xdr:row>
      <xdr:rowOff>514350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9086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18</xdr:row>
      <xdr:rowOff>19050</xdr:rowOff>
    </xdr:from>
    <xdr:to>
      <xdr:col>10</xdr:col>
      <xdr:colOff>762000</xdr:colOff>
      <xdr:row>18</xdr:row>
      <xdr:rowOff>514350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24800" y="9620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19</xdr:row>
      <xdr:rowOff>19050</xdr:rowOff>
    </xdr:from>
    <xdr:to>
      <xdr:col>10</xdr:col>
      <xdr:colOff>762000</xdr:colOff>
      <xdr:row>19</xdr:row>
      <xdr:rowOff>514350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24800" y="10153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19050</xdr:rowOff>
    </xdr:from>
    <xdr:to>
      <xdr:col>10</xdr:col>
      <xdr:colOff>742950</xdr:colOff>
      <xdr:row>20</xdr:row>
      <xdr:rowOff>514350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0687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19050</xdr:rowOff>
    </xdr:from>
    <xdr:to>
      <xdr:col>10</xdr:col>
      <xdr:colOff>742950</xdr:colOff>
      <xdr:row>21</xdr:row>
      <xdr:rowOff>514350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1220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22</xdr:row>
      <xdr:rowOff>9525</xdr:rowOff>
    </xdr:from>
    <xdr:to>
      <xdr:col>10</xdr:col>
      <xdr:colOff>752475</xdr:colOff>
      <xdr:row>22</xdr:row>
      <xdr:rowOff>504825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117443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19050</xdr:rowOff>
    </xdr:from>
    <xdr:to>
      <xdr:col>10</xdr:col>
      <xdr:colOff>742950</xdr:colOff>
      <xdr:row>23</xdr:row>
      <xdr:rowOff>514350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2287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19050</xdr:rowOff>
    </xdr:from>
    <xdr:to>
      <xdr:col>10</xdr:col>
      <xdr:colOff>742950</xdr:colOff>
      <xdr:row>24</xdr:row>
      <xdr:rowOff>514350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2820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25</xdr:row>
      <xdr:rowOff>19050</xdr:rowOff>
    </xdr:from>
    <xdr:to>
      <xdr:col>10</xdr:col>
      <xdr:colOff>752475</xdr:colOff>
      <xdr:row>25</xdr:row>
      <xdr:rowOff>514350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13354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19050</xdr:rowOff>
    </xdr:from>
    <xdr:to>
      <xdr:col>10</xdr:col>
      <xdr:colOff>752475</xdr:colOff>
      <xdr:row>26</xdr:row>
      <xdr:rowOff>514350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13887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19050</xdr:rowOff>
    </xdr:from>
    <xdr:to>
      <xdr:col>10</xdr:col>
      <xdr:colOff>752475</xdr:colOff>
      <xdr:row>27</xdr:row>
      <xdr:rowOff>514350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4420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19050</xdr:rowOff>
    </xdr:from>
    <xdr:to>
      <xdr:col>10</xdr:col>
      <xdr:colOff>742950</xdr:colOff>
      <xdr:row>28</xdr:row>
      <xdr:rowOff>514350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4954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19050</xdr:rowOff>
    </xdr:from>
    <xdr:to>
      <xdr:col>10</xdr:col>
      <xdr:colOff>742950</xdr:colOff>
      <xdr:row>29</xdr:row>
      <xdr:rowOff>514350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5487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30</xdr:row>
      <xdr:rowOff>19050</xdr:rowOff>
    </xdr:from>
    <xdr:to>
      <xdr:col>10</xdr:col>
      <xdr:colOff>752475</xdr:colOff>
      <xdr:row>30</xdr:row>
      <xdr:rowOff>514350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6021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31</xdr:row>
      <xdr:rowOff>28575</xdr:rowOff>
    </xdr:from>
    <xdr:to>
      <xdr:col>10</xdr:col>
      <xdr:colOff>752475</xdr:colOff>
      <xdr:row>31</xdr:row>
      <xdr:rowOff>514350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2</xdr:row>
      <xdr:rowOff>19050</xdr:rowOff>
    </xdr:from>
    <xdr:to>
      <xdr:col>10</xdr:col>
      <xdr:colOff>752475</xdr:colOff>
      <xdr:row>2</xdr:row>
      <xdr:rowOff>514350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085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19050</xdr:rowOff>
    </xdr:from>
    <xdr:to>
      <xdr:col>10</xdr:col>
      <xdr:colOff>752475</xdr:colOff>
      <xdr:row>3</xdr:row>
      <xdr:rowOff>514350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619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9525</xdr:rowOff>
    </xdr:from>
    <xdr:to>
      <xdr:col>10</xdr:col>
      <xdr:colOff>742950</xdr:colOff>
      <xdr:row>4</xdr:row>
      <xdr:rowOff>504825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1431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19050</xdr:rowOff>
    </xdr:from>
    <xdr:to>
      <xdr:col>10</xdr:col>
      <xdr:colOff>752475</xdr:colOff>
      <xdr:row>5</xdr:row>
      <xdr:rowOff>514350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2686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19050</xdr:rowOff>
    </xdr:from>
    <xdr:to>
      <xdr:col>10</xdr:col>
      <xdr:colOff>752475</xdr:colOff>
      <xdr:row>6</xdr:row>
      <xdr:rowOff>514350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3219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19050</xdr:rowOff>
    </xdr:from>
    <xdr:to>
      <xdr:col>10</xdr:col>
      <xdr:colOff>752475</xdr:colOff>
      <xdr:row>7</xdr:row>
      <xdr:rowOff>514350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3752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</xdr:row>
      <xdr:rowOff>19050</xdr:rowOff>
    </xdr:from>
    <xdr:to>
      <xdr:col>10</xdr:col>
      <xdr:colOff>752475</xdr:colOff>
      <xdr:row>8</xdr:row>
      <xdr:rowOff>514350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4286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9525</xdr:rowOff>
    </xdr:from>
    <xdr:to>
      <xdr:col>10</xdr:col>
      <xdr:colOff>742950</xdr:colOff>
      <xdr:row>9</xdr:row>
      <xdr:rowOff>504825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48101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9525</xdr:rowOff>
    </xdr:from>
    <xdr:to>
      <xdr:col>10</xdr:col>
      <xdr:colOff>742950</xdr:colOff>
      <xdr:row>10</xdr:row>
      <xdr:rowOff>504825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3435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9525</xdr:rowOff>
    </xdr:from>
    <xdr:to>
      <xdr:col>10</xdr:col>
      <xdr:colOff>742950</xdr:colOff>
      <xdr:row>11</xdr:row>
      <xdr:rowOff>504825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8769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19050</xdr:rowOff>
    </xdr:from>
    <xdr:to>
      <xdr:col>10</xdr:col>
      <xdr:colOff>752475</xdr:colOff>
      <xdr:row>12</xdr:row>
      <xdr:rowOff>514350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6419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9525</xdr:rowOff>
    </xdr:from>
    <xdr:to>
      <xdr:col>10</xdr:col>
      <xdr:colOff>742950</xdr:colOff>
      <xdr:row>13</xdr:row>
      <xdr:rowOff>504825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69437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19050</xdr:rowOff>
    </xdr:from>
    <xdr:to>
      <xdr:col>10</xdr:col>
      <xdr:colOff>752475</xdr:colOff>
      <xdr:row>14</xdr:row>
      <xdr:rowOff>514350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7486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19050</xdr:rowOff>
    </xdr:from>
    <xdr:to>
      <xdr:col>10</xdr:col>
      <xdr:colOff>752475</xdr:colOff>
      <xdr:row>15</xdr:row>
      <xdr:rowOff>514350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8020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19050</xdr:rowOff>
    </xdr:from>
    <xdr:to>
      <xdr:col>10</xdr:col>
      <xdr:colOff>742950</xdr:colOff>
      <xdr:row>16</xdr:row>
      <xdr:rowOff>514350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8553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19050</xdr:rowOff>
    </xdr:from>
    <xdr:to>
      <xdr:col>10</xdr:col>
      <xdr:colOff>762000</xdr:colOff>
      <xdr:row>17</xdr:row>
      <xdr:rowOff>514350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24800" y="9086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9525</xdr:rowOff>
    </xdr:from>
    <xdr:to>
      <xdr:col>10</xdr:col>
      <xdr:colOff>742950</xdr:colOff>
      <xdr:row>18</xdr:row>
      <xdr:rowOff>504825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96107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19</xdr:row>
      <xdr:rowOff>19050</xdr:rowOff>
    </xdr:from>
    <xdr:to>
      <xdr:col>10</xdr:col>
      <xdr:colOff>762000</xdr:colOff>
      <xdr:row>19</xdr:row>
      <xdr:rowOff>514350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24800" y="10153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9525</xdr:rowOff>
    </xdr:from>
    <xdr:to>
      <xdr:col>10</xdr:col>
      <xdr:colOff>742950</xdr:colOff>
      <xdr:row>20</xdr:row>
      <xdr:rowOff>504825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06775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21</xdr:row>
      <xdr:rowOff>19050</xdr:rowOff>
    </xdr:from>
    <xdr:to>
      <xdr:col>10</xdr:col>
      <xdr:colOff>752475</xdr:colOff>
      <xdr:row>21</xdr:row>
      <xdr:rowOff>514350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15275" y="11220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9525</xdr:rowOff>
    </xdr:from>
    <xdr:to>
      <xdr:col>10</xdr:col>
      <xdr:colOff>742950</xdr:colOff>
      <xdr:row>22</xdr:row>
      <xdr:rowOff>504825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17443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19050</xdr:rowOff>
    </xdr:from>
    <xdr:to>
      <xdr:col>10</xdr:col>
      <xdr:colOff>762000</xdr:colOff>
      <xdr:row>23</xdr:row>
      <xdr:rowOff>514350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24800" y="12287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24</xdr:row>
      <xdr:rowOff>19050</xdr:rowOff>
    </xdr:from>
    <xdr:to>
      <xdr:col>10</xdr:col>
      <xdr:colOff>752475</xdr:colOff>
      <xdr:row>24</xdr:row>
      <xdr:rowOff>514350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12820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19050</xdr:rowOff>
    </xdr:from>
    <xdr:to>
      <xdr:col>10</xdr:col>
      <xdr:colOff>742950</xdr:colOff>
      <xdr:row>25</xdr:row>
      <xdr:rowOff>514350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3354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19050</xdr:rowOff>
    </xdr:from>
    <xdr:to>
      <xdr:col>10</xdr:col>
      <xdr:colOff>752475</xdr:colOff>
      <xdr:row>26</xdr:row>
      <xdr:rowOff>514350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15275" y="13887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9525</xdr:rowOff>
    </xdr:from>
    <xdr:to>
      <xdr:col>10</xdr:col>
      <xdr:colOff>742950</xdr:colOff>
      <xdr:row>27</xdr:row>
      <xdr:rowOff>504825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44113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19050</xdr:rowOff>
    </xdr:from>
    <xdr:to>
      <xdr:col>10</xdr:col>
      <xdr:colOff>742950</xdr:colOff>
      <xdr:row>28</xdr:row>
      <xdr:rowOff>514350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4954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19050</xdr:rowOff>
    </xdr:from>
    <xdr:to>
      <xdr:col>10</xdr:col>
      <xdr:colOff>742950</xdr:colOff>
      <xdr:row>29</xdr:row>
      <xdr:rowOff>514350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5487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30</xdr:row>
      <xdr:rowOff>19050</xdr:rowOff>
    </xdr:from>
    <xdr:to>
      <xdr:col>10</xdr:col>
      <xdr:colOff>752475</xdr:colOff>
      <xdr:row>30</xdr:row>
      <xdr:rowOff>514350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6021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9525</xdr:rowOff>
    </xdr:from>
    <xdr:to>
      <xdr:col>10</xdr:col>
      <xdr:colOff>742950</xdr:colOff>
      <xdr:row>31</xdr:row>
      <xdr:rowOff>504825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65449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32</xdr:row>
      <xdr:rowOff>19050</xdr:rowOff>
    </xdr:from>
    <xdr:to>
      <xdr:col>10</xdr:col>
      <xdr:colOff>752475</xdr:colOff>
      <xdr:row>32</xdr:row>
      <xdr:rowOff>514350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7087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695325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9525" y="17621250"/>
        <a:ext cx="9324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84</xdr:row>
      <xdr:rowOff>142875</xdr:rowOff>
    </xdr:to>
    <xdr:graphicFrame>
      <xdr:nvGraphicFramePr>
        <xdr:cNvPr id="2" name="Chart 2"/>
        <xdr:cNvGraphicFramePr/>
      </xdr:nvGraphicFramePr>
      <xdr:xfrm>
        <a:off x="9525" y="23269575"/>
        <a:ext cx="93345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2</xdr:row>
      <xdr:rowOff>19050</xdr:rowOff>
    </xdr:from>
    <xdr:to>
      <xdr:col>10</xdr:col>
      <xdr:colOff>752475</xdr:colOff>
      <xdr:row>2</xdr:row>
      <xdr:rowOff>514350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085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19050</xdr:rowOff>
    </xdr:from>
    <xdr:to>
      <xdr:col>10</xdr:col>
      <xdr:colOff>752475</xdr:colOff>
      <xdr:row>3</xdr:row>
      <xdr:rowOff>514350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619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19050</xdr:rowOff>
    </xdr:from>
    <xdr:to>
      <xdr:col>10</xdr:col>
      <xdr:colOff>752475</xdr:colOff>
      <xdr:row>4</xdr:row>
      <xdr:rowOff>514350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2152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19050</xdr:rowOff>
    </xdr:from>
    <xdr:to>
      <xdr:col>10</xdr:col>
      <xdr:colOff>752475</xdr:colOff>
      <xdr:row>5</xdr:row>
      <xdr:rowOff>514350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2686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523875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32289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19050</xdr:rowOff>
    </xdr:from>
    <xdr:to>
      <xdr:col>10</xdr:col>
      <xdr:colOff>752475</xdr:colOff>
      <xdr:row>7</xdr:row>
      <xdr:rowOff>514350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3752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</xdr:row>
      <xdr:rowOff>38100</xdr:rowOff>
    </xdr:from>
    <xdr:to>
      <xdr:col>10</xdr:col>
      <xdr:colOff>752475</xdr:colOff>
      <xdr:row>8</xdr:row>
      <xdr:rowOff>533400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430530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19050</xdr:rowOff>
    </xdr:from>
    <xdr:to>
      <xdr:col>10</xdr:col>
      <xdr:colOff>752475</xdr:colOff>
      <xdr:row>9</xdr:row>
      <xdr:rowOff>514350</xdr:rowOff>
    </xdr:to>
    <xdr:pic>
      <xdr:nvPicPr>
        <xdr:cNvPr id="12" name="Picture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4819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19050</xdr:rowOff>
    </xdr:from>
    <xdr:to>
      <xdr:col>10</xdr:col>
      <xdr:colOff>752475</xdr:colOff>
      <xdr:row>10</xdr:row>
      <xdr:rowOff>514350</xdr:rowOff>
    </xdr:to>
    <xdr:pic>
      <xdr:nvPicPr>
        <xdr:cNvPr id="13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5353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11</xdr:row>
      <xdr:rowOff>9525</xdr:rowOff>
    </xdr:from>
    <xdr:to>
      <xdr:col>10</xdr:col>
      <xdr:colOff>733425</xdr:colOff>
      <xdr:row>11</xdr:row>
      <xdr:rowOff>504825</xdr:rowOff>
    </xdr:to>
    <xdr:pic>
      <xdr:nvPicPr>
        <xdr:cNvPr id="14" name="Picture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58769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19050</xdr:rowOff>
    </xdr:from>
    <xdr:to>
      <xdr:col>10</xdr:col>
      <xdr:colOff>742950</xdr:colOff>
      <xdr:row>12</xdr:row>
      <xdr:rowOff>514350</xdr:rowOff>
    </xdr:to>
    <xdr:pic>
      <xdr:nvPicPr>
        <xdr:cNvPr id="15" name="Picture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6419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28575</xdr:rowOff>
    </xdr:from>
    <xdr:to>
      <xdr:col>10</xdr:col>
      <xdr:colOff>742950</xdr:colOff>
      <xdr:row>13</xdr:row>
      <xdr:rowOff>523875</xdr:rowOff>
    </xdr:to>
    <xdr:pic>
      <xdr:nvPicPr>
        <xdr:cNvPr id="1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69627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9525</xdr:rowOff>
    </xdr:from>
    <xdr:to>
      <xdr:col>10</xdr:col>
      <xdr:colOff>742950</xdr:colOff>
      <xdr:row>14</xdr:row>
      <xdr:rowOff>504825</xdr:rowOff>
    </xdr:to>
    <xdr:pic>
      <xdr:nvPicPr>
        <xdr:cNvPr id="17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74771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9525</xdr:rowOff>
    </xdr:from>
    <xdr:to>
      <xdr:col>10</xdr:col>
      <xdr:colOff>742950</xdr:colOff>
      <xdr:row>15</xdr:row>
      <xdr:rowOff>504825</xdr:rowOff>
    </xdr:to>
    <xdr:pic>
      <xdr:nvPicPr>
        <xdr:cNvPr id="18" name="Picture 3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80105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16</xdr:row>
      <xdr:rowOff>9525</xdr:rowOff>
    </xdr:from>
    <xdr:to>
      <xdr:col>10</xdr:col>
      <xdr:colOff>752475</xdr:colOff>
      <xdr:row>16</xdr:row>
      <xdr:rowOff>504825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85439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9525</xdr:rowOff>
    </xdr:from>
    <xdr:to>
      <xdr:col>10</xdr:col>
      <xdr:colOff>742950</xdr:colOff>
      <xdr:row>17</xdr:row>
      <xdr:rowOff>504825</xdr:rowOff>
    </xdr:to>
    <xdr:pic>
      <xdr:nvPicPr>
        <xdr:cNvPr id="20" name="Picture 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90773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18</xdr:row>
      <xdr:rowOff>28575</xdr:rowOff>
    </xdr:from>
    <xdr:to>
      <xdr:col>10</xdr:col>
      <xdr:colOff>752475</xdr:colOff>
      <xdr:row>18</xdr:row>
      <xdr:rowOff>523875</xdr:rowOff>
    </xdr:to>
    <xdr:pic>
      <xdr:nvPicPr>
        <xdr:cNvPr id="21" name="Picture 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96297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19</xdr:row>
      <xdr:rowOff>28575</xdr:rowOff>
    </xdr:from>
    <xdr:to>
      <xdr:col>10</xdr:col>
      <xdr:colOff>752475</xdr:colOff>
      <xdr:row>19</xdr:row>
      <xdr:rowOff>523875</xdr:rowOff>
    </xdr:to>
    <xdr:pic>
      <xdr:nvPicPr>
        <xdr:cNvPr id="22" name="Picture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101631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9525</xdr:rowOff>
    </xdr:from>
    <xdr:to>
      <xdr:col>10</xdr:col>
      <xdr:colOff>742950</xdr:colOff>
      <xdr:row>20</xdr:row>
      <xdr:rowOff>504825</xdr:rowOff>
    </xdr:to>
    <xdr:pic>
      <xdr:nvPicPr>
        <xdr:cNvPr id="23" name="Picture 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06775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19050</xdr:rowOff>
    </xdr:from>
    <xdr:to>
      <xdr:col>10</xdr:col>
      <xdr:colOff>752475</xdr:colOff>
      <xdr:row>27</xdr:row>
      <xdr:rowOff>514350</xdr:rowOff>
    </xdr:to>
    <xdr:pic>
      <xdr:nvPicPr>
        <xdr:cNvPr id="24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4420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19050</xdr:rowOff>
    </xdr:from>
    <xdr:to>
      <xdr:col>10</xdr:col>
      <xdr:colOff>752475</xdr:colOff>
      <xdr:row>26</xdr:row>
      <xdr:rowOff>514350</xdr:rowOff>
    </xdr:to>
    <xdr:pic>
      <xdr:nvPicPr>
        <xdr:cNvPr id="2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3887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25</xdr:row>
      <xdr:rowOff>19050</xdr:rowOff>
    </xdr:from>
    <xdr:to>
      <xdr:col>10</xdr:col>
      <xdr:colOff>752475</xdr:colOff>
      <xdr:row>25</xdr:row>
      <xdr:rowOff>514350</xdr:rowOff>
    </xdr:to>
    <xdr:pic>
      <xdr:nvPicPr>
        <xdr:cNvPr id="26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3354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23</xdr:row>
      <xdr:rowOff>19050</xdr:rowOff>
    </xdr:from>
    <xdr:to>
      <xdr:col>10</xdr:col>
      <xdr:colOff>752475</xdr:colOff>
      <xdr:row>23</xdr:row>
      <xdr:rowOff>514350</xdr:rowOff>
    </xdr:to>
    <xdr:pic>
      <xdr:nvPicPr>
        <xdr:cNvPr id="27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2287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22</xdr:row>
      <xdr:rowOff>9525</xdr:rowOff>
    </xdr:from>
    <xdr:to>
      <xdr:col>10</xdr:col>
      <xdr:colOff>752475</xdr:colOff>
      <xdr:row>22</xdr:row>
      <xdr:rowOff>504825</xdr:rowOff>
    </xdr:to>
    <xdr:pic>
      <xdr:nvPicPr>
        <xdr:cNvPr id="28" name="Picture 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117443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29</xdr:row>
      <xdr:rowOff>19050</xdr:rowOff>
    </xdr:from>
    <xdr:to>
      <xdr:col>10</xdr:col>
      <xdr:colOff>762000</xdr:colOff>
      <xdr:row>29</xdr:row>
      <xdr:rowOff>514350</xdr:rowOff>
    </xdr:to>
    <xdr:pic>
      <xdr:nvPicPr>
        <xdr:cNvPr id="29" name="Picture 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24800" y="15487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28575</xdr:rowOff>
    </xdr:from>
    <xdr:to>
      <xdr:col>10</xdr:col>
      <xdr:colOff>742950</xdr:colOff>
      <xdr:row>24</xdr:row>
      <xdr:rowOff>523875</xdr:rowOff>
    </xdr:to>
    <xdr:pic>
      <xdr:nvPicPr>
        <xdr:cNvPr id="30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28301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28575</xdr:rowOff>
    </xdr:from>
    <xdr:to>
      <xdr:col>10</xdr:col>
      <xdr:colOff>742950</xdr:colOff>
      <xdr:row>28</xdr:row>
      <xdr:rowOff>523875</xdr:rowOff>
    </xdr:to>
    <xdr:pic>
      <xdr:nvPicPr>
        <xdr:cNvPr id="31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49637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21</xdr:row>
      <xdr:rowOff>9525</xdr:rowOff>
    </xdr:from>
    <xdr:to>
      <xdr:col>10</xdr:col>
      <xdr:colOff>733425</xdr:colOff>
      <xdr:row>21</xdr:row>
      <xdr:rowOff>504825</xdr:rowOff>
    </xdr:to>
    <xdr:pic>
      <xdr:nvPicPr>
        <xdr:cNvPr id="32" name="Picture 5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96225" y="112109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28575</xdr:rowOff>
    </xdr:from>
    <xdr:to>
      <xdr:col>10</xdr:col>
      <xdr:colOff>742950</xdr:colOff>
      <xdr:row>30</xdr:row>
      <xdr:rowOff>523875</xdr:rowOff>
    </xdr:to>
    <xdr:pic>
      <xdr:nvPicPr>
        <xdr:cNvPr id="33" name="Picture 5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60305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28575</xdr:rowOff>
    </xdr:from>
    <xdr:to>
      <xdr:col>10</xdr:col>
      <xdr:colOff>742950</xdr:colOff>
      <xdr:row>31</xdr:row>
      <xdr:rowOff>523875</xdr:rowOff>
    </xdr:to>
    <xdr:pic>
      <xdr:nvPicPr>
        <xdr:cNvPr id="34" name="Picture 5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65639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9</xdr:row>
      <xdr:rowOff>19050</xdr:rowOff>
    </xdr:from>
    <xdr:to>
      <xdr:col>10</xdr:col>
      <xdr:colOff>752475</xdr:colOff>
      <xdr:row>9</xdr:row>
      <xdr:rowOff>514350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4819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28575</xdr:rowOff>
    </xdr:from>
    <xdr:to>
      <xdr:col>10</xdr:col>
      <xdr:colOff>752475</xdr:colOff>
      <xdr:row>10</xdr:row>
      <xdr:rowOff>523875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53625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</xdr:row>
      <xdr:rowOff>19050</xdr:rowOff>
    </xdr:from>
    <xdr:to>
      <xdr:col>10</xdr:col>
      <xdr:colOff>752475</xdr:colOff>
      <xdr:row>8</xdr:row>
      <xdr:rowOff>514350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4286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19050</xdr:rowOff>
    </xdr:from>
    <xdr:to>
      <xdr:col>10</xdr:col>
      <xdr:colOff>742950</xdr:colOff>
      <xdr:row>5</xdr:row>
      <xdr:rowOff>514350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686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19050</xdr:rowOff>
    </xdr:from>
    <xdr:to>
      <xdr:col>10</xdr:col>
      <xdr:colOff>742950</xdr:colOff>
      <xdr:row>6</xdr:row>
      <xdr:rowOff>514350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219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</xdr:row>
      <xdr:rowOff>19050</xdr:rowOff>
    </xdr:from>
    <xdr:to>
      <xdr:col>10</xdr:col>
      <xdr:colOff>742950</xdr:colOff>
      <xdr:row>2</xdr:row>
      <xdr:rowOff>514350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085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19050</xdr:rowOff>
    </xdr:from>
    <xdr:to>
      <xdr:col>10</xdr:col>
      <xdr:colOff>742950</xdr:colOff>
      <xdr:row>3</xdr:row>
      <xdr:rowOff>514350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619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9525</xdr:rowOff>
    </xdr:from>
    <xdr:to>
      <xdr:col>10</xdr:col>
      <xdr:colOff>733425</xdr:colOff>
      <xdr:row>4</xdr:row>
      <xdr:rowOff>504825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21431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9525</xdr:rowOff>
    </xdr:from>
    <xdr:to>
      <xdr:col>10</xdr:col>
      <xdr:colOff>733425</xdr:colOff>
      <xdr:row>7</xdr:row>
      <xdr:rowOff>504825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37433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523875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58959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12</xdr:row>
      <xdr:rowOff>9525</xdr:rowOff>
    </xdr:from>
    <xdr:to>
      <xdr:col>10</xdr:col>
      <xdr:colOff>733425</xdr:colOff>
      <xdr:row>12</xdr:row>
      <xdr:rowOff>504825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64103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13</xdr:row>
      <xdr:rowOff>19050</xdr:rowOff>
    </xdr:from>
    <xdr:to>
      <xdr:col>10</xdr:col>
      <xdr:colOff>752475</xdr:colOff>
      <xdr:row>13</xdr:row>
      <xdr:rowOff>514350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6953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19050</xdr:rowOff>
    </xdr:from>
    <xdr:to>
      <xdr:col>10</xdr:col>
      <xdr:colOff>752475</xdr:colOff>
      <xdr:row>14</xdr:row>
      <xdr:rowOff>514350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7486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19050</xdr:rowOff>
    </xdr:from>
    <xdr:to>
      <xdr:col>10</xdr:col>
      <xdr:colOff>752475</xdr:colOff>
      <xdr:row>15</xdr:row>
      <xdr:rowOff>514350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8020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19050</xdr:rowOff>
    </xdr:from>
    <xdr:to>
      <xdr:col>10</xdr:col>
      <xdr:colOff>742950</xdr:colOff>
      <xdr:row>16</xdr:row>
      <xdr:rowOff>514350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8553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17</xdr:row>
      <xdr:rowOff>28575</xdr:rowOff>
    </xdr:from>
    <xdr:to>
      <xdr:col>10</xdr:col>
      <xdr:colOff>733425</xdr:colOff>
      <xdr:row>17</xdr:row>
      <xdr:rowOff>514350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18</xdr:row>
      <xdr:rowOff>19050</xdr:rowOff>
    </xdr:from>
    <xdr:to>
      <xdr:col>10</xdr:col>
      <xdr:colOff>762000</xdr:colOff>
      <xdr:row>18</xdr:row>
      <xdr:rowOff>514350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24800" y="9620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19050</xdr:rowOff>
    </xdr:from>
    <xdr:to>
      <xdr:col>10</xdr:col>
      <xdr:colOff>742950</xdr:colOff>
      <xdr:row>19</xdr:row>
      <xdr:rowOff>514350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0153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19050</xdr:rowOff>
    </xdr:from>
    <xdr:to>
      <xdr:col>10</xdr:col>
      <xdr:colOff>742950</xdr:colOff>
      <xdr:row>20</xdr:row>
      <xdr:rowOff>514350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0687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19050</xdr:rowOff>
    </xdr:from>
    <xdr:to>
      <xdr:col>10</xdr:col>
      <xdr:colOff>742950</xdr:colOff>
      <xdr:row>21</xdr:row>
      <xdr:rowOff>514350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1220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742950</xdr:colOff>
      <xdr:row>22</xdr:row>
      <xdr:rowOff>523875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117633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23</xdr:row>
      <xdr:rowOff>19050</xdr:rowOff>
    </xdr:from>
    <xdr:to>
      <xdr:col>10</xdr:col>
      <xdr:colOff>752475</xdr:colOff>
      <xdr:row>23</xdr:row>
      <xdr:rowOff>514350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12287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24</xdr:row>
      <xdr:rowOff>19050</xdr:rowOff>
    </xdr:from>
    <xdr:to>
      <xdr:col>10</xdr:col>
      <xdr:colOff>733425</xdr:colOff>
      <xdr:row>24</xdr:row>
      <xdr:rowOff>514350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96225" y="12820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25</xdr:row>
      <xdr:rowOff>19050</xdr:rowOff>
    </xdr:from>
    <xdr:to>
      <xdr:col>10</xdr:col>
      <xdr:colOff>752475</xdr:colOff>
      <xdr:row>25</xdr:row>
      <xdr:rowOff>514350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13354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26</xdr:row>
      <xdr:rowOff>19050</xdr:rowOff>
    </xdr:from>
    <xdr:to>
      <xdr:col>10</xdr:col>
      <xdr:colOff>733425</xdr:colOff>
      <xdr:row>26</xdr:row>
      <xdr:rowOff>514350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96225" y="13887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19050</xdr:rowOff>
    </xdr:from>
    <xdr:to>
      <xdr:col>10</xdr:col>
      <xdr:colOff>742950</xdr:colOff>
      <xdr:row>27</xdr:row>
      <xdr:rowOff>514350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4420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28</xdr:row>
      <xdr:rowOff>28575</xdr:rowOff>
    </xdr:from>
    <xdr:to>
      <xdr:col>10</xdr:col>
      <xdr:colOff>733425</xdr:colOff>
      <xdr:row>28</xdr:row>
      <xdr:rowOff>523875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96225" y="1496377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19050</xdr:rowOff>
    </xdr:from>
    <xdr:to>
      <xdr:col>10</xdr:col>
      <xdr:colOff>733425</xdr:colOff>
      <xdr:row>29</xdr:row>
      <xdr:rowOff>514350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5487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30</xdr:row>
      <xdr:rowOff>19050</xdr:rowOff>
    </xdr:from>
    <xdr:to>
      <xdr:col>10</xdr:col>
      <xdr:colOff>752475</xdr:colOff>
      <xdr:row>30</xdr:row>
      <xdr:rowOff>514350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6021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31</xdr:row>
      <xdr:rowOff>19050</xdr:rowOff>
    </xdr:from>
    <xdr:to>
      <xdr:col>10</xdr:col>
      <xdr:colOff>752475</xdr:colOff>
      <xdr:row>31</xdr:row>
      <xdr:rowOff>514350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6554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32</xdr:row>
      <xdr:rowOff>19050</xdr:rowOff>
    </xdr:from>
    <xdr:to>
      <xdr:col>10</xdr:col>
      <xdr:colOff>752475</xdr:colOff>
      <xdr:row>32</xdr:row>
      <xdr:rowOff>514350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17087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2</xdr:row>
      <xdr:rowOff>19050</xdr:rowOff>
    </xdr:from>
    <xdr:to>
      <xdr:col>10</xdr:col>
      <xdr:colOff>752475</xdr:colOff>
      <xdr:row>2</xdr:row>
      <xdr:rowOff>514350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085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19050</xdr:rowOff>
    </xdr:from>
    <xdr:to>
      <xdr:col>10</xdr:col>
      <xdr:colOff>752475</xdr:colOff>
      <xdr:row>3</xdr:row>
      <xdr:rowOff>514350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619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9525</xdr:rowOff>
    </xdr:from>
    <xdr:to>
      <xdr:col>10</xdr:col>
      <xdr:colOff>742950</xdr:colOff>
      <xdr:row>4</xdr:row>
      <xdr:rowOff>504825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21431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19050</xdr:rowOff>
    </xdr:from>
    <xdr:to>
      <xdr:col>10</xdr:col>
      <xdr:colOff>752475</xdr:colOff>
      <xdr:row>5</xdr:row>
      <xdr:rowOff>514350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2686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19050</xdr:rowOff>
    </xdr:from>
    <xdr:to>
      <xdr:col>10</xdr:col>
      <xdr:colOff>742950</xdr:colOff>
      <xdr:row>6</xdr:row>
      <xdr:rowOff>514350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3219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19050</xdr:rowOff>
    </xdr:from>
    <xdr:to>
      <xdr:col>10</xdr:col>
      <xdr:colOff>742950</xdr:colOff>
      <xdr:row>7</xdr:row>
      <xdr:rowOff>514350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752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19050</xdr:rowOff>
    </xdr:from>
    <xdr:to>
      <xdr:col>10</xdr:col>
      <xdr:colOff>742950</xdr:colOff>
      <xdr:row>8</xdr:row>
      <xdr:rowOff>514350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4286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19050</xdr:rowOff>
    </xdr:from>
    <xdr:to>
      <xdr:col>10</xdr:col>
      <xdr:colOff>752475</xdr:colOff>
      <xdr:row>9</xdr:row>
      <xdr:rowOff>514350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4819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19050</xdr:rowOff>
    </xdr:from>
    <xdr:to>
      <xdr:col>10</xdr:col>
      <xdr:colOff>752475</xdr:colOff>
      <xdr:row>10</xdr:row>
      <xdr:rowOff>514350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5353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11</xdr:row>
      <xdr:rowOff>19050</xdr:rowOff>
    </xdr:from>
    <xdr:to>
      <xdr:col>10</xdr:col>
      <xdr:colOff>733425</xdr:colOff>
      <xdr:row>11</xdr:row>
      <xdr:rowOff>514350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5886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19050</xdr:rowOff>
    </xdr:from>
    <xdr:to>
      <xdr:col>10</xdr:col>
      <xdr:colOff>742950</xdr:colOff>
      <xdr:row>12</xdr:row>
      <xdr:rowOff>514350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6419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15</xdr:row>
      <xdr:rowOff>19050</xdr:rowOff>
    </xdr:from>
    <xdr:to>
      <xdr:col>10</xdr:col>
      <xdr:colOff>733425</xdr:colOff>
      <xdr:row>15</xdr:row>
      <xdr:rowOff>514350</xdr:rowOff>
    </xdr:to>
    <xdr:pic>
      <xdr:nvPicPr>
        <xdr:cNvPr id="16" name="Pictur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8020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19050</xdr:rowOff>
    </xdr:from>
    <xdr:to>
      <xdr:col>10</xdr:col>
      <xdr:colOff>742950</xdr:colOff>
      <xdr:row>16</xdr:row>
      <xdr:rowOff>514350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8553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19050</xdr:rowOff>
    </xdr:from>
    <xdr:to>
      <xdr:col>10</xdr:col>
      <xdr:colOff>752475</xdr:colOff>
      <xdr:row>17</xdr:row>
      <xdr:rowOff>514350</xdr:rowOff>
    </xdr:to>
    <xdr:pic>
      <xdr:nvPicPr>
        <xdr:cNvPr id="18" name="Picture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9086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13</xdr:row>
      <xdr:rowOff>19050</xdr:rowOff>
    </xdr:from>
    <xdr:to>
      <xdr:col>10</xdr:col>
      <xdr:colOff>752475</xdr:colOff>
      <xdr:row>13</xdr:row>
      <xdr:rowOff>514350</xdr:rowOff>
    </xdr:to>
    <xdr:pic>
      <xdr:nvPicPr>
        <xdr:cNvPr id="19" name="Picture 3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6953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19050</xdr:rowOff>
    </xdr:from>
    <xdr:to>
      <xdr:col>10</xdr:col>
      <xdr:colOff>752475</xdr:colOff>
      <xdr:row>14</xdr:row>
      <xdr:rowOff>514350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7486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18</xdr:row>
      <xdr:rowOff>19050</xdr:rowOff>
    </xdr:from>
    <xdr:to>
      <xdr:col>10</xdr:col>
      <xdr:colOff>752475</xdr:colOff>
      <xdr:row>18</xdr:row>
      <xdr:rowOff>514350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9620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19</xdr:row>
      <xdr:rowOff>19050</xdr:rowOff>
    </xdr:from>
    <xdr:to>
      <xdr:col>10</xdr:col>
      <xdr:colOff>733425</xdr:colOff>
      <xdr:row>19</xdr:row>
      <xdr:rowOff>514350</xdr:rowOff>
    </xdr:to>
    <xdr:pic>
      <xdr:nvPicPr>
        <xdr:cNvPr id="22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10153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9525</xdr:rowOff>
    </xdr:from>
    <xdr:to>
      <xdr:col>10</xdr:col>
      <xdr:colOff>742950</xdr:colOff>
      <xdr:row>20</xdr:row>
      <xdr:rowOff>504825</xdr:rowOff>
    </xdr:to>
    <xdr:pic>
      <xdr:nvPicPr>
        <xdr:cNvPr id="23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06775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9525</xdr:rowOff>
    </xdr:from>
    <xdr:to>
      <xdr:col>10</xdr:col>
      <xdr:colOff>742950</xdr:colOff>
      <xdr:row>21</xdr:row>
      <xdr:rowOff>504825</xdr:rowOff>
    </xdr:to>
    <xdr:pic>
      <xdr:nvPicPr>
        <xdr:cNvPr id="24" name="Picture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12109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19050</xdr:rowOff>
    </xdr:from>
    <xdr:to>
      <xdr:col>10</xdr:col>
      <xdr:colOff>733425</xdr:colOff>
      <xdr:row>22</xdr:row>
      <xdr:rowOff>514350</xdr:rowOff>
    </xdr:to>
    <xdr:pic>
      <xdr:nvPicPr>
        <xdr:cNvPr id="25" name="Picture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117538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23</xdr:row>
      <xdr:rowOff>19050</xdr:rowOff>
    </xdr:from>
    <xdr:to>
      <xdr:col>10</xdr:col>
      <xdr:colOff>752475</xdr:colOff>
      <xdr:row>23</xdr:row>
      <xdr:rowOff>514350</xdr:rowOff>
    </xdr:to>
    <xdr:pic>
      <xdr:nvPicPr>
        <xdr:cNvPr id="26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22872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24</xdr:row>
      <xdr:rowOff>19050</xdr:rowOff>
    </xdr:from>
    <xdr:to>
      <xdr:col>10</xdr:col>
      <xdr:colOff>733425</xdr:colOff>
      <xdr:row>24</xdr:row>
      <xdr:rowOff>514350</xdr:rowOff>
    </xdr:to>
    <xdr:pic>
      <xdr:nvPicPr>
        <xdr:cNvPr id="27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12820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19050</xdr:rowOff>
    </xdr:from>
    <xdr:to>
      <xdr:col>10</xdr:col>
      <xdr:colOff>733425</xdr:colOff>
      <xdr:row>25</xdr:row>
      <xdr:rowOff>514350</xdr:rowOff>
    </xdr:to>
    <xdr:pic>
      <xdr:nvPicPr>
        <xdr:cNvPr id="28" name="Picture 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13354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19050</xdr:rowOff>
    </xdr:from>
    <xdr:to>
      <xdr:col>10</xdr:col>
      <xdr:colOff>752475</xdr:colOff>
      <xdr:row>26</xdr:row>
      <xdr:rowOff>514350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3887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9525</xdr:rowOff>
    </xdr:from>
    <xdr:to>
      <xdr:col>10</xdr:col>
      <xdr:colOff>742950</xdr:colOff>
      <xdr:row>27</xdr:row>
      <xdr:rowOff>504825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44113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9525</xdr:rowOff>
    </xdr:from>
    <xdr:to>
      <xdr:col>10</xdr:col>
      <xdr:colOff>742950</xdr:colOff>
      <xdr:row>28</xdr:row>
      <xdr:rowOff>504825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49447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19050</xdr:rowOff>
    </xdr:from>
    <xdr:to>
      <xdr:col>10</xdr:col>
      <xdr:colOff>742950</xdr:colOff>
      <xdr:row>29</xdr:row>
      <xdr:rowOff>514350</xdr:rowOff>
    </xdr:to>
    <xdr:pic>
      <xdr:nvPicPr>
        <xdr:cNvPr id="32" name="Picture 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54876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19050</xdr:rowOff>
    </xdr:from>
    <xdr:to>
      <xdr:col>10</xdr:col>
      <xdr:colOff>742950</xdr:colOff>
      <xdr:row>30</xdr:row>
      <xdr:rowOff>514350</xdr:rowOff>
    </xdr:to>
    <xdr:pic>
      <xdr:nvPicPr>
        <xdr:cNvPr id="33" name="Picture 5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60210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31</xdr:row>
      <xdr:rowOff>19050</xdr:rowOff>
    </xdr:from>
    <xdr:to>
      <xdr:col>10</xdr:col>
      <xdr:colOff>733425</xdr:colOff>
      <xdr:row>31</xdr:row>
      <xdr:rowOff>514350</xdr:rowOff>
    </xdr:to>
    <xdr:pic>
      <xdr:nvPicPr>
        <xdr:cNvPr id="34" name="Picture 5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96225" y="165544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32</xdr:row>
      <xdr:rowOff>9525</xdr:rowOff>
    </xdr:from>
    <xdr:to>
      <xdr:col>10</xdr:col>
      <xdr:colOff>742950</xdr:colOff>
      <xdr:row>32</xdr:row>
      <xdr:rowOff>504825</xdr:rowOff>
    </xdr:to>
    <xdr:pic>
      <xdr:nvPicPr>
        <xdr:cNvPr id="35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70783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7"/>
      <c r="H1" s="68"/>
      <c r="I1" s="57" t="s">
        <v>1</v>
      </c>
      <c r="J1" s="58"/>
      <c r="K1" s="63" t="s">
        <v>8</v>
      </c>
      <c r="L1" s="61" t="s">
        <v>10</v>
      </c>
      <c r="M1" s="65" t="s">
        <v>2</v>
      </c>
      <c r="N1" s="52" t="s">
        <v>19</v>
      </c>
      <c r="O1" s="52" t="s">
        <v>20</v>
      </c>
      <c r="P1" s="59" t="s">
        <v>21</v>
      </c>
      <c r="Q1" s="52" t="s">
        <v>14</v>
      </c>
      <c r="R1" s="52" t="s">
        <v>42</v>
      </c>
      <c r="S1" s="54" t="s">
        <v>46</v>
      </c>
    </row>
    <row r="2" spans="1:19" ht="42" customHeight="1">
      <c r="A2" s="22" t="s">
        <v>177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4"/>
      <c r="L2" s="62"/>
      <c r="M2" s="66"/>
      <c r="N2" s="69"/>
      <c r="O2" s="69"/>
      <c r="P2" s="60"/>
      <c r="Q2" s="56"/>
      <c r="R2" s="53"/>
      <c r="S2" s="55"/>
    </row>
    <row r="3" spans="1:19" ht="42" customHeight="1">
      <c r="A3" s="23">
        <v>37500</v>
      </c>
      <c r="B3" s="13"/>
      <c r="C3" s="12"/>
      <c r="D3" s="4"/>
      <c r="E3" s="45"/>
      <c r="F3" s="39"/>
      <c r="G3" s="41"/>
      <c r="H3" s="15"/>
      <c r="I3" s="4"/>
      <c r="J3" s="5"/>
      <c r="K3" s="6"/>
      <c r="L3" s="1"/>
      <c r="M3" s="7"/>
      <c r="N3" s="8"/>
      <c r="O3" s="8"/>
      <c r="P3" s="9"/>
      <c r="Q3" s="8"/>
      <c r="R3" s="20"/>
      <c r="S3" s="24"/>
    </row>
    <row r="4" spans="1:19" ht="42" customHeight="1">
      <c r="A4" s="23">
        <v>37501</v>
      </c>
      <c r="B4" s="13"/>
      <c r="C4" s="12"/>
      <c r="D4" s="4"/>
      <c r="E4" s="10"/>
      <c r="F4" s="39"/>
      <c r="G4" s="41"/>
      <c r="H4" s="15"/>
      <c r="I4" s="4"/>
      <c r="J4" s="5"/>
      <c r="K4" s="6"/>
      <c r="L4" s="1"/>
      <c r="M4" s="7"/>
      <c r="N4" s="8"/>
      <c r="O4" s="8"/>
      <c r="P4" s="9"/>
      <c r="Q4" s="8"/>
      <c r="R4" s="8"/>
      <c r="S4" s="25"/>
    </row>
    <row r="5" spans="1:19" ht="42" customHeight="1">
      <c r="A5" s="23">
        <v>37502</v>
      </c>
      <c r="B5" s="13"/>
      <c r="C5" s="12"/>
      <c r="D5" s="4"/>
      <c r="E5" s="10"/>
      <c r="F5" s="39"/>
      <c r="G5" s="41"/>
      <c r="H5" s="15"/>
      <c r="I5" s="4"/>
      <c r="J5" s="5"/>
      <c r="K5" s="6"/>
      <c r="L5" s="1"/>
      <c r="M5" s="7"/>
      <c r="N5" s="8"/>
      <c r="O5" s="8"/>
      <c r="P5" s="9"/>
      <c r="Q5" s="8"/>
      <c r="R5" s="8"/>
      <c r="S5" s="25"/>
    </row>
    <row r="6" spans="1:19" ht="42" customHeight="1">
      <c r="A6" s="23">
        <v>37503</v>
      </c>
      <c r="B6" s="13"/>
      <c r="C6" s="12"/>
      <c r="D6" s="4"/>
      <c r="E6" s="10"/>
      <c r="F6" s="39"/>
      <c r="G6" s="41"/>
      <c r="H6" s="15"/>
      <c r="I6" s="4"/>
      <c r="J6" s="5"/>
      <c r="K6" s="6"/>
      <c r="L6" s="1"/>
      <c r="M6" s="7"/>
      <c r="N6" s="8"/>
      <c r="O6" s="8"/>
      <c r="P6" s="9"/>
      <c r="Q6" s="8"/>
      <c r="R6" s="8"/>
      <c r="S6" s="25"/>
    </row>
    <row r="7" spans="1:19" ht="42" customHeight="1">
      <c r="A7" s="23">
        <v>37504</v>
      </c>
      <c r="B7" s="13"/>
      <c r="C7" s="12"/>
      <c r="D7" s="4"/>
      <c r="E7" s="10"/>
      <c r="F7" s="39"/>
      <c r="G7" s="41"/>
      <c r="H7" s="15"/>
      <c r="I7" s="4"/>
      <c r="J7" s="5"/>
      <c r="K7" s="6"/>
      <c r="L7" s="1"/>
      <c r="M7" s="7"/>
      <c r="N7" s="8"/>
      <c r="O7" s="8"/>
      <c r="P7" s="9"/>
      <c r="Q7" s="8"/>
      <c r="R7" s="8"/>
      <c r="S7" s="25"/>
    </row>
    <row r="8" spans="1:19" ht="42" customHeight="1">
      <c r="A8" s="23">
        <v>37505</v>
      </c>
      <c r="B8" s="13"/>
      <c r="C8" s="12"/>
      <c r="D8" s="4"/>
      <c r="E8" s="10"/>
      <c r="F8" s="39"/>
      <c r="G8" s="41"/>
      <c r="H8" s="15"/>
      <c r="I8" s="4"/>
      <c r="J8" s="5"/>
      <c r="K8" s="6"/>
      <c r="L8" s="1"/>
      <c r="M8" s="7"/>
      <c r="N8" s="8"/>
      <c r="O8" s="8"/>
      <c r="P8" s="9"/>
      <c r="Q8" s="8"/>
      <c r="R8" s="8"/>
      <c r="S8" s="25"/>
    </row>
    <row r="9" spans="1:19" ht="42" customHeight="1">
      <c r="A9" s="23">
        <v>37506</v>
      </c>
      <c r="B9" s="13"/>
      <c r="C9" s="12"/>
      <c r="D9" s="4"/>
      <c r="E9" s="10"/>
      <c r="F9" s="39"/>
      <c r="G9" s="41"/>
      <c r="H9" s="15"/>
      <c r="I9" s="4"/>
      <c r="J9" s="5"/>
      <c r="K9" s="6"/>
      <c r="L9" s="1"/>
      <c r="M9" s="7"/>
      <c r="N9" s="8"/>
      <c r="O9" s="8"/>
      <c r="P9" s="9"/>
      <c r="Q9" s="8"/>
      <c r="R9" s="8"/>
      <c r="S9" s="25"/>
    </row>
    <row r="10" spans="1:19" ht="42" customHeight="1">
      <c r="A10" s="23">
        <v>37507</v>
      </c>
      <c r="B10" s="13"/>
      <c r="C10" s="12"/>
      <c r="D10" s="4"/>
      <c r="E10" s="10"/>
      <c r="F10" s="39"/>
      <c r="G10" s="41"/>
      <c r="H10" s="15"/>
      <c r="I10" s="4"/>
      <c r="J10" s="5"/>
      <c r="K10" s="6"/>
      <c r="L10" s="1"/>
      <c r="M10" s="7"/>
      <c r="N10" s="8"/>
      <c r="O10" s="8"/>
      <c r="P10" s="9"/>
      <c r="Q10" s="8"/>
      <c r="R10" s="8"/>
      <c r="S10" s="25"/>
    </row>
    <row r="11" spans="1:19" ht="42" customHeight="1">
      <c r="A11" s="23">
        <v>37508</v>
      </c>
      <c r="B11" s="13"/>
      <c r="C11" s="12"/>
      <c r="D11" s="4"/>
      <c r="E11" s="10"/>
      <c r="F11" s="39"/>
      <c r="G11" s="41"/>
      <c r="H11" s="15"/>
      <c r="I11" s="4"/>
      <c r="J11" s="5"/>
      <c r="K11" s="6"/>
      <c r="L11" s="1"/>
      <c r="M11" s="7"/>
      <c r="N11" s="8"/>
      <c r="O11" s="8"/>
      <c r="P11" s="9"/>
      <c r="Q11" s="8"/>
      <c r="R11" s="8"/>
      <c r="S11" s="25"/>
    </row>
    <row r="12" spans="1:19" ht="42" customHeight="1">
      <c r="A12" s="23">
        <v>37509</v>
      </c>
      <c r="B12" s="13"/>
      <c r="C12" s="12"/>
      <c r="D12" s="4"/>
      <c r="E12" s="10"/>
      <c r="F12" s="39"/>
      <c r="G12" s="41"/>
      <c r="H12" s="15"/>
      <c r="I12" s="4"/>
      <c r="J12" s="5"/>
      <c r="K12" s="6"/>
      <c r="L12" s="1"/>
      <c r="M12" s="7"/>
      <c r="N12" s="8"/>
      <c r="O12" s="8"/>
      <c r="P12" s="9"/>
      <c r="Q12" s="8"/>
      <c r="R12" s="8"/>
      <c r="S12" s="25"/>
    </row>
    <row r="13" spans="1:19" ht="42" customHeight="1">
      <c r="A13" s="23">
        <v>37510</v>
      </c>
      <c r="B13" s="13"/>
      <c r="C13" s="12"/>
      <c r="D13" s="4"/>
      <c r="E13" s="10"/>
      <c r="F13" s="39"/>
      <c r="G13" s="41"/>
      <c r="H13" s="15"/>
      <c r="I13" s="4"/>
      <c r="J13" s="5"/>
      <c r="K13" s="6"/>
      <c r="L13" s="1"/>
      <c r="M13" s="7"/>
      <c r="N13" s="8"/>
      <c r="O13" s="8"/>
      <c r="P13" s="9"/>
      <c r="Q13" s="8"/>
      <c r="R13" s="8"/>
      <c r="S13" s="25"/>
    </row>
    <row r="14" spans="1:19" ht="42" customHeight="1">
      <c r="A14" s="23">
        <v>37511</v>
      </c>
      <c r="B14" s="13"/>
      <c r="C14" s="12"/>
      <c r="D14" s="4"/>
      <c r="E14" s="47"/>
      <c r="F14" s="39"/>
      <c r="G14" s="41"/>
      <c r="H14" s="15"/>
      <c r="I14" s="4"/>
      <c r="J14" s="5"/>
      <c r="K14" s="6"/>
      <c r="L14" s="1"/>
      <c r="M14" s="46"/>
      <c r="N14" s="8"/>
      <c r="O14" s="8"/>
      <c r="P14" s="9"/>
      <c r="Q14" s="8"/>
      <c r="R14" s="8"/>
      <c r="S14" s="25"/>
    </row>
    <row r="15" spans="1:19" ht="42" customHeight="1">
      <c r="A15" s="23">
        <v>37512</v>
      </c>
      <c r="B15" s="13"/>
      <c r="C15" s="12"/>
      <c r="D15" s="4"/>
      <c r="E15" s="47"/>
      <c r="F15" s="39"/>
      <c r="G15" s="41"/>
      <c r="H15" s="15"/>
      <c r="I15" s="4"/>
      <c r="J15" s="5"/>
      <c r="K15" s="6"/>
      <c r="L15" s="1"/>
      <c r="M15" s="46"/>
      <c r="N15" s="8"/>
      <c r="O15" s="8"/>
      <c r="P15" s="9"/>
      <c r="Q15" s="8"/>
      <c r="R15" s="8"/>
      <c r="S15" s="25"/>
    </row>
    <row r="16" spans="1:19" ht="42" customHeight="1">
      <c r="A16" s="23">
        <v>37513</v>
      </c>
      <c r="B16" s="13"/>
      <c r="C16" s="12"/>
      <c r="D16" s="4"/>
      <c r="E16" s="10"/>
      <c r="F16" s="39"/>
      <c r="G16" s="41"/>
      <c r="H16" s="15"/>
      <c r="I16" s="4"/>
      <c r="J16" s="5"/>
      <c r="K16" s="6"/>
      <c r="L16" s="1"/>
      <c r="M16" s="7"/>
      <c r="N16" s="8"/>
      <c r="O16" s="8"/>
      <c r="P16" s="9"/>
      <c r="Q16" s="8"/>
      <c r="R16" s="8"/>
      <c r="S16" s="25"/>
    </row>
    <row r="17" spans="1:19" ht="42" customHeight="1">
      <c r="A17" s="23">
        <v>37514</v>
      </c>
      <c r="B17" s="13"/>
      <c r="C17" s="12"/>
      <c r="D17" s="4"/>
      <c r="E17" s="10"/>
      <c r="F17" s="39"/>
      <c r="G17" s="41"/>
      <c r="H17" s="15"/>
      <c r="I17" s="4"/>
      <c r="J17" s="5"/>
      <c r="K17" s="6"/>
      <c r="L17" s="1"/>
      <c r="M17" s="7"/>
      <c r="N17" s="8"/>
      <c r="O17" s="8"/>
      <c r="P17" s="9"/>
      <c r="Q17" s="8"/>
      <c r="R17" s="8"/>
      <c r="S17" s="25"/>
    </row>
    <row r="18" spans="1:19" ht="42" customHeight="1">
      <c r="A18" s="23">
        <v>37515</v>
      </c>
      <c r="B18" s="13"/>
      <c r="C18" s="12"/>
      <c r="D18" s="4"/>
      <c r="E18" s="48"/>
      <c r="F18" s="39"/>
      <c r="G18" s="41"/>
      <c r="H18" s="15"/>
      <c r="I18" s="4"/>
      <c r="J18" s="5"/>
      <c r="K18" s="6"/>
      <c r="L18" s="1"/>
      <c r="M18" s="7"/>
      <c r="N18" s="8"/>
      <c r="O18" s="8"/>
      <c r="P18" s="9"/>
      <c r="Q18" s="8"/>
      <c r="R18" s="8"/>
      <c r="S18" s="25"/>
    </row>
    <row r="19" spans="1:19" ht="42" customHeight="1">
      <c r="A19" s="23">
        <v>37516</v>
      </c>
      <c r="B19" s="13"/>
      <c r="C19" s="12"/>
      <c r="D19" s="4"/>
      <c r="E19" s="10"/>
      <c r="F19" s="39"/>
      <c r="G19" s="41"/>
      <c r="H19" s="15"/>
      <c r="I19" s="4"/>
      <c r="J19" s="5"/>
      <c r="K19" s="6"/>
      <c r="L19" s="1"/>
      <c r="M19" s="7"/>
      <c r="N19" s="8"/>
      <c r="O19" s="8"/>
      <c r="P19" s="9"/>
      <c r="Q19" s="8"/>
      <c r="R19" s="8"/>
      <c r="S19" s="25"/>
    </row>
    <row r="20" spans="1:19" ht="42" customHeight="1">
      <c r="A20" s="23">
        <v>37517</v>
      </c>
      <c r="B20" s="13"/>
      <c r="C20" s="12"/>
      <c r="D20" s="4"/>
      <c r="E20" s="10"/>
      <c r="F20" s="39"/>
      <c r="G20" s="41"/>
      <c r="H20" s="15"/>
      <c r="I20" s="4"/>
      <c r="J20" s="5"/>
      <c r="K20" s="6"/>
      <c r="L20" s="1"/>
      <c r="M20" s="7"/>
      <c r="N20" s="8"/>
      <c r="O20" s="8"/>
      <c r="P20" s="9"/>
      <c r="Q20" s="8"/>
      <c r="R20" s="8"/>
      <c r="S20" s="25"/>
    </row>
    <row r="21" spans="1:19" ht="42" customHeight="1">
      <c r="A21" s="23">
        <v>37519</v>
      </c>
      <c r="B21" s="13"/>
      <c r="C21" s="12"/>
      <c r="D21" s="4"/>
      <c r="E21" s="10"/>
      <c r="F21" s="39"/>
      <c r="G21" s="41"/>
      <c r="H21" s="15"/>
      <c r="I21" s="4"/>
      <c r="J21" s="5"/>
      <c r="K21" s="6"/>
      <c r="L21" s="1"/>
      <c r="M21" s="7"/>
      <c r="N21" s="8"/>
      <c r="O21" s="8"/>
      <c r="P21" s="9"/>
      <c r="Q21" s="8"/>
      <c r="R21" s="8"/>
      <c r="S21" s="25"/>
    </row>
    <row r="22" spans="1:19" ht="42" customHeight="1">
      <c r="A22" s="23">
        <v>37519</v>
      </c>
      <c r="B22" s="13"/>
      <c r="C22" s="12"/>
      <c r="D22" s="4"/>
      <c r="E22" s="10"/>
      <c r="F22" s="39"/>
      <c r="G22" s="41"/>
      <c r="H22" s="15"/>
      <c r="I22" s="4"/>
      <c r="J22" s="5"/>
      <c r="K22" s="6"/>
      <c r="L22" s="1"/>
      <c r="M22" s="7"/>
      <c r="N22" s="8"/>
      <c r="O22" s="8"/>
      <c r="P22" s="9"/>
      <c r="Q22" s="8"/>
      <c r="R22" s="8"/>
      <c r="S22" s="25"/>
    </row>
    <row r="23" spans="1:19" ht="42" customHeight="1">
      <c r="A23" s="23">
        <v>37520</v>
      </c>
      <c r="B23" s="13"/>
      <c r="C23" s="12"/>
      <c r="D23" s="4"/>
      <c r="E23" s="10"/>
      <c r="F23" s="39"/>
      <c r="G23" s="41"/>
      <c r="H23" s="15"/>
      <c r="I23" s="4"/>
      <c r="J23" s="5"/>
      <c r="K23" s="6"/>
      <c r="L23" s="1"/>
      <c r="M23" s="7"/>
      <c r="N23" s="8"/>
      <c r="O23" s="8"/>
      <c r="P23" s="9"/>
      <c r="Q23" s="8"/>
      <c r="R23" s="8"/>
      <c r="S23" s="25"/>
    </row>
    <row r="24" spans="1:19" ht="42" customHeight="1">
      <c r="A24" s="23">
        <v>37521</v>
      </c>
      <c r="B24" s="13"/>
      <c r="C24" s="12"/>
      <c r="D24" s="4"/>
      <c r="E24" s="10"/>
      <c r="F24" s="39"/>
      <c r="G24" s="41"/>
      <c r="H24" s="15"/>
      <c r="I24" s="4"/>
      <c r="J24" s="5"/>
      <c r="K24" s="6"/>
      <c r="L24" s="1"/>
      <c r="M24" s="7"/>
      <c r="N24" s="8"/>
      <c r="O24" s="8"/>
      <c r="P24" s="9"/>
      <c r="Q24" s="8"/>
      <c r="R24" s="8"/>
      <c r="S24" s="25"/>
    </row>
    <row r="25" spans="1:19" ht="42" customHeight="1">
      <c r="A25" s="23">
        <v>37522</v>
      </c>
      <c r="B25" s="13"/>
      <c r="C25" s="12"/>
      <c r="D25" s="4"/>
      <c r="E25" s="10"/>
      <c r="F25" s="39"/>
      <c r="G25" s="41"/>
      <c r="H25" s="15"/>
      <c r="I25" s="4"/>
      <c r="J25" s="5"/>
      <c r="K25" s="6"/>
      <c r="L25" s="1"/>
      <c r="M25" s="7"/>
      <c r="N25" s="8"/>
      <c r="O25" s="8"/>
      <c r="P25" s="9"/>
      <c r="Q25" s="8"/>
      <c r="R25" s="8"/>
      <c r="S25" s="25"/>
    </row>
    <row r="26" spans="1:19" ht="42" customHeight="1">
      <c r="A26" s="23">
        <v>37523</v>
      </c>
      <c r="B26" s="13"/>
      <c r="C26" s="12"/>
      <c r="D26" s="4"/>
      <c r="E26" s="10"/>
      <c r="F26" s="39"/>
      <c r="G26" s="41"/>
      <c r="H26" s="15"/>
      <c r="I26" s="4"/>
      <c r="J26" s="5"/>
      <c r="K26" s="6"/>
      <c r="L26" s="1"/>
      <c r="M26" s="7"/>
      <c r="N26" s="8"/>
      <c r="O26" s="8"/>
      <c r="P26" s="9"/>
      <c r="Q26" s="8"/>
      <c r="R26" s="8"/>
      <c r="S26" s="25"/>
    </row>
    <row r="27" spans="1:19" ht="42" customHeight="1">
      <c r="A27" s="23">
        <v>37524</v>
      </c>
      <c r="B27" s="13"/>
      <c r="C27" s="12"/>
      <c r="D27" s="4"/>
      <c r="E27" s="10"/>
      <c r="F27" s="39"/>
      <c r="G27" s="41"/>
      <c r="H27" s="15"/>
      <c r="I27" s="4"/>
      <c r="J27" s="5"/>
      <c r="K27" s="6"/>
      <c r="L27" s="1"/>
      <c r="M27" s="7"/>
      <c r="N27" s="8"/>
      <c r="O27" s="8"/>
      <c r="P27" s="9"/>
      <c r="Q27" s="8"/>
      <c r="R27" s="8"/>
      <c r="S27" s="25"/>
    </row>
    <row r="28" spans="1:19" ht="42" customHeight="1">
      <c r="A28" s="23">
        <v>37525</v>
      </c>
      <c r="B28" s="13"/>
      <c r="C28" s="12"/>
      <c r="D28" s="4"/>
      <c r="E28" s="10"/>
      <c r="F28" s="39"/>
      <c r="G28" s="41"/>
      <c r="H28" s="15"/>
      <c r="I28" s="4"/>
      <c r="J28" s="5"/>
      <c r="K28" s="6"/>
      <c r="L28" s="1"/>
      <c r="M28" s="7"/>
      <c r="N28" s="8"/>
      <c r="O28" s="8"/>
      <c r="P28" s="9"/>
      <c r="Q28" s="8"/>
      <c r="R28" s="8"/>
      <c r="S28" s="25"/>
    </row>
    <row r="29" spans="1:19" ht="42" customHeight="1">
      <c r="A29" s="23">
        <v>37526</v>
      </c>
      <c r="B29" s="13"/>
      <c r="C29" s="12"/>
      <c r="D29" s="4"/>
      <c r="E29" s="10"/>
      <c r="F29" s="39"/>
      <c r="G29" s="41"/>
      <c r="H29" s="15"/>
      <c r="I29" s="4"/>
      <c r="J29" s="5"/>
      <c r="K29" s="6"/>
      <c r="L29" s="1"/>
      <c r="M29" s="7"/>
      <c r="N29" s="8"/>
      <c r="O29" s="8"/>
      <c r="P29" s="9"/>
      <c r="Q29" s="8"/>
      <c r="R29" s="8"/>
      <c r="S29" s="25"/>
    </row>
    <row r="30" spans="1:19" ht="42" customHeight="1">
      <c r="A30" s="23">
        <v>37527</v>
      </c>
      <c r="B30" s="13"/>
      <c r="C30" s="12"/>
      <c r="D30" s="4"/>
      <c r="E30" s="10"/>
      <c r="F30" s="39"/>
      <c r="G30" s="41"/>
      <c r="H30" s="15"/>
      <c r="I30" s="4"/>
      <c r="J30" s="5"/>
      <c r="K30" s="6"/>
      <c r="L30" s="1"/>
      <c r="M30" s="7"/>
      <c r="N30" s="8"/>
      <c r="O30" s="8"/>
      <c r="P30" s="9"/>
      <c r="Q30" s="8"/>
      <c r="R30" s="8"/>
      <c r="S30" s="25"/>
    </row>
    <row r="31" spans="1:19" ht="42" customHeight="1">
      <c r="A31" s="23">
        <v>37528</v>
      </c>
      <c r="B31" s="13"/>
      <c r="C31" s="12"/>
      <c r="D31" s="4"/>
      <c r="E31" s="10"/>
      <c r="F31" s="39"/>
      <c r="G31" s="41"/>
      <c r="H31" s="15"/>
      <c r="I31" s="4"/>
      <c r="J31" s="5"/>
      <c r="K31" s="6"/>
      <c r="L31" s="1"/>
      <c r="M31" s="7"/>
      <c r="N31" s="8"/>
      <c r="O31" s="8"/>
      <c r="P31" s="9"/>
      <c r="Q31" s="8"/>
      <c r="R31" s="8"/>
      <c r="S31" s="25"/>
    </row>
    <row r="32" spans="1:19" ht="42" customHeight="1">
      <c r="A32" s="23">
        <v>37529</v>
      </c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0" t="s">
        <v>22</v>
      </c>
      <c r="B100" s="70"/>
      <c r="C100" s="70"/>
      <c r="D100" s="16" t="e">
        <f>AVERAGE(B3:B33,C3:C33)</f>
        <v>#DIV/0!</v>
      </c>
      <c r="E100" s="70" t="s">
        <v>31</v>
      </c>
      <c r="F100" s="70"/>
      <c r="G100" s="70"/>
      <c r="H100" s="70"/>
      <c r="I100" s="17">
        <f>SUM(E3:E33)</f>
        <v>0</v>
      </c>
      <c r="J100" s="70" t="s">
        <v>38</v>
      </c>
      <c r="K100" s="70"/>
      <c r="L100" s="18">
        <f>SUM(O3:O33)</f>
        <v>0</v>
      </c>
    </row>
    <row r="101" spans="1:12" ht="30" customHeight="1">
      <c r="A101" s="70" t="s">
        <v>27</v>
      </c>
      <c r="B101" s="70"/>
      <c r="C101" s="70"/>
      <c r="D101" s="16" t="e">
        <f>AVERAGE(B3:B33)</f>
        <v>#DIV/0!</v>
      </c>
      <c r="E101" s="70" t="s">
        <v>32</v>
      </c>
      <c r="F101" s="70"/>
      <c r="G101" s="70"/>
      <c r="H101" s="70"/>
      <c r="I101" s="17" t="e">
        <f>AVERAGE(E3:E33)</f>
        <v>#DIV/0!</v>
      </c>
      <c r="J101" s="70" t="s">
        <v>39</v>
      </c>
      <c r="K101" s="70"/>
      <c r="L101" s="18">
        <f>COUNTIF(R3:R33,"&lt;31")</f>
        <v>0</v>
      </c>
    </row>
    <row r="102" spans="1:12" ht="30" customHeight="1">
      <c r="A102" s="70" t="s">
        <v>28</v>
      </c>
      <c r="B102" s="70"/>
      <c r="C102" s="70"/>
      <c r="D102" s="16" t="e">
        <f>AVERAGE(C3:C33)</f>
        <v>#DIV/0!</v>
      </c>
      <c r="E102" s="70" t="s">
        <v>33</v>
      </c>
      <c r="F102" s="70"/>
      <c r="G102" s="70"/>
      <c r="H102" s="70"/>
      <c r="I102" s="17">
        <f>MAX(E3:E33)</f>
        <v>0</v>
      </c>
      <c r="J102" s="70" t="s">
        <v>41</v>
      </c>
      <c r="K102" s="70"/>
      <c r="L102" s="18">
        <f>COUNTIF(C3:C33,"&gt;19")</f>
        <v>0</v>
      </c>
    </row>
    <row r="103" spans="1:12" ht="30" customHeight="1">
      <c r="A103" s="70" t="s">
        <v>23</v>
      </c>
      <c r="B103" s="70"/>
      <c r="C103" s="70"/>
      <c r="D103" s="18">
        <f>MAX(B3:B33,C3:C33)</f>
        <v>0</v>
      </c>
      <c r="E103" s="70" t="s">
        <v>34</v>
      </c>
      <c r="F103" s="70"/>
      <c r="G103" s="70"/>
      <c r="H103" s="70"/>
      <c r="I103" s="18">
        <f>COUNTA(S3:S33)</f>
        <v>0</v>
      </c>
      <c r="J103" s="70" t="s">
        <v>37</v>
      </c>
      <c r="K103" s="70"/>
      <c r="L103" s="18">
        <f>COUNTA(N3:N33)</f>
        <v>0</v>
      </c>
    </row>
    <row r="104" spans="1:12" ht="30" customHeight="1">
      <c r="A104" s="70" t="s">
        <v>24</v>
      </c>
      <c r="B104" s="70"/>
      <c r="C104" s="70"/>
      <c r="D104" s="18">
        <f>MIN(B3:B33,C3:C33)</f>
        <v>0</v>
      </c>
      <c r="E104" s="70" t="s">
        <v>35</v>
      </c>
      <c r="F104" s="70"/>
      <c r="G104" s="70"/>
      <c r="H104" s="70"/>
      <c r="I104" s="18">
        <f>COUNTIF(S3:S33,"R")</f>
        <v>0</v>
      </c>
      <c r="J104" s="70" t="s">
        <v>47</v>
      </c>
      <c r="K104" s="70"/>
      <c r="L104" s="43" t="e">
        <f>AVERAGE(F3:F33)</f>
        <v>#DIV/0!</v>
      </c>
    </row>
    <row r="105" spans="1:12" ht="30" customHeight="1">
      <c r="A105" s="70" t="s">
        <v>26</v>
      </c>
      <c r="B105" s="70"/>
      <c r="C105" s="70"/>
      <c r="D105" s="18">
        <f>MAX(B3:B33)</f>
        <v>0</v>
      </c>
      <c r="E105" s="70" t="s">
        <v>36</v>
      </c>
      <c r="F105" s="70"/>
      <c r="G105" s="70"/>
      <c r="H105" s="70"/>
      <c r="I105" s="18">
        <f>COUNTIF(S3:S33,"S")</f>
        <v>0</v>
      </c>
      <c r="J105" s="70" t="s">
        <v>48</v>
      </c>
      <c r="K105" s="70"/>
      <c r="L105" s="43" t="e">
        <f>AVERAGE(H3:H33)</f>
        <v>#DIV/0!</v>
      </c>
    </row>
    <row r="106" spans="1:12" ht="30" customHeight="1">
      <c r="A106" s="70" t="s">
        <v>25</v>
      </c>
      <c r="B106" s="70"/>
      <c r="C106" s="70"/>
      <c r="D106" s="18">
        <f>MIN(C3:C33)</f>
        <v>0</v>
      </c>
      <c r="E106" s="70" t="s">
        <v>61</v>
      </c>
      <c r="F106" s="70"/>
      <c r="G106" s="70"/>
      <c r="H106" s="70"/>
      <c r="I106" s="18">
        <f>COUNTIF(F3:F33,"&gt;5")</f>
        <v>0</v>
      </c>
      <c r="J106" s="70" t="s">
        <v>49</v>
      </c>
      <c r="K106" s="70"/>
      <c r="L106" s="19">
        <v>0</v>
      </c>
    </row>
    <row r="107" spans="1:12" ht="30" customHeight="1">
      <c r="A107" s="70" t="s">
        <v>29</v>
      </c>
      <c r="B107" s="70"/>
      <c r="C107" s="70"/>
      <c r="D107" s="18">
        <f>COUNTIF(B3:B33,"&lt;1")</f>
        <v>0</v>
      </c>
      <c r="E107" s="70" t="s">
        <v>43</v>
      </c>
      <c r="F107" s="70"/>
      <c r="G107" s="70"/>
      <c r="H107" s="70"/>
      <c r="I107" s="17">
        <f>MAX(H3:H33)</f>
        <v>0</v>
      </c>
      <c r="J107" s="70" t="s">
        <v>50</v>
      </c>
      <c r="K107" s="70"/>
      <c r="L107" s="19"/>
    </row>
    <row r="108" spans="1:12" ht="30" customHeight="1">
      <c r="A108" s="70" t="s">
        <v>30</v>
      </c>
      <c r="B108" s="70"/>
      <c r="C108" s="70"/>
      <c r="D108" s="18">
        <f>COUNTIF(C3:C33,"&lt;1")</f>
        <v>0</v>
      </c>
      <c r="E108" s="70" t="s">
        <v>44</v>
      </c>
      <c r="F108" s="70"/>
      <c r="G108" s="70"/>
      <c r="H108" s="70"/>
      <c r="I108" s="18">
        <f>MAX(L3:L33)</f>
        <v>0</v>
      </c>
      <c r="J108" s="70" t="s">
        <v>51</v>
      </c>
      <c r="K108" s="70"/>
      <c r="L108" s="19"/>
    </row>
    <row r="109" spans="1:12" ht="30" customHeight="1">
      <c r="A109" s="70" t="s">
        <v>40</v>
      </c>
      <c r="B109" s="70"/>
      <c r="C109" s="70"/>
      <c r="D109" s="18">
        <f>MIN(P3:P33)</f>
        <v>0</v>
      </c>
      <c r="E109" s="70" t="s">
        <v>45</v>
      </c>
      <c r="F109" s="70"/>
      <c r="G109" s="70"/>
      <c r="H109" s="70"/>
      <c r="I109" s="18">
        <f>MIN(L3:L33)</f>
        <v>0</v>
      </c>
      <c r="J109" s="70"/>
      <c r="K109" s="70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7"/>
      <c r="H1" s="68"/>
      <c r="I1" s="57" t="s">
        <v>1</v>
      </c>
      <c r="J1" s="58"/>
      <c r="K1" s="63" t="s">
        <v>8</v>
      </c>
      <c r="L1" s="61" t="s">
        <v>10</v>
      </c>
      <c r="M1" s="65" t="s">
        <v>2</v>
      </c>
      <c r="N1" s="52" t="s">
        <v>19</v>
      </c>
      <c r="O1" s="52" t="s">
        <v>20</v>
      </c>
      <c r="P1" s="59" t="s">
        <v>21</v>
      </c>
      <c r="Q1" s="52" t="s">
        <v>14</v>
      </c>
      <c r="R1" s="52" t="s">
        <v>42</v>
      </c>
      <c r="S1" s="54" t="s">
        <v>46</v>
      </c>
    </row>
    <row r="2" spans="1:19" ht="42" customHeight="1">
      <c r="A2" s="22" t="s">
        <v>177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4"/>
      <c r="L2" s="62"/>
      <c r="M2" s="66"/>
      <c r="N2" s="69"/>
      <c r="O2" s="69"/>
      <c r="P2" s="60"/>
      <c r="Q2" s="56"/>
      <c r="R2" s="53"/>
      <c r="S2" s="55"/>
    </row>
    <row r="3" spans="1:19" ht="42" customHeight="1">
      <c r="A3" s="23">
        <v>37500</v>
      </c>
      <c r="B3" s="13">
        <v>13</v>
      </c>
      <c r="C3" s="12">
        <v>17</v>
      </c>
      <c r="D3" s="4" t="s">
        <v>394</v>
      </c>
      <c r="E3" s="10">
        <v>19.4</v>
      </c>
      <c r="F3" s="39">
        <v>3</v>
      </c>
      <c r="G3" s="41" t="s">
        <v>193</v>
      </c>
      <c r="H3" s="15">
        <v>32</v>
      </c>
      <c r="I3" s="4" t="s">
        <v>54</v>
      </c>
      <c r="J3" s="5" t="s">
        <v>60</v>
      </c>
      <c r="K3" s="6"/>
      <c r="L3" s="1">
        <v>1012</v>
      </c>
      <c r="M3" s="7" t="s">
        <v>395</v>
      </c>
      <c r="N3" s="8"/>
      <c r="O3" s="8">
        <v>3</v>
      </c>
      <c r="P3" s="9">
        <v>11</v>
      </c>
      <c r="Q3" s="8">
        <v>70</v>
      </c>
      <c r="R3" s="20">
        <v>80</v>
      </c>
      <c r="S3" s="24" t="s">
        <v>77</v>
      </c>
    </row>
    <row r="4" spans="1:19" ht="42" customHeight="1">
      <c r="A4" s="23">
        <v>37501</v>
      </c>
      <c r="B4" s="13">
        <v>7</v>
      </c>
      <c r="C4" s="12">
        <v>18</v>
      </c>
      <c r="D4" s="4"/>
      <c r="E4" s="10">
        <v>0</v>
      </c>
      <c r="F4" s="39">
        <v>3</v>
      </c>
      <c r="G4" s="41" t="s">
        <v>62</v>
      </c>
      <c r="H4" s="15">
        <v>26.8</v>
      </c>
      <c r="I4" s="4" t="s">
        <v>63</v>
      </c>
      <c r="J4" s="5" t="s">
        <v>63</v>
      </c>
      <c r="K4" s="6"/>
      <c r="L4" s="1">
        <v>1024</v>
      </c>
      <c r="M4" s="7" t="s">
        <v>396</v>
      </c>
      <c r="N4" s="8"/>
      <c r="O4" s="8">
        <v>7</v>
      </c>
      <c r="P4" s="9">
        <v>5</v>
      </c>
      <c r="Q4" s="8">
        <v>49</v>
      </c>
      <c r="R4" s="8">
        <v>35</v>
      </c>
      <c r="S4" s="25"/>
    </row>
    <row r="5" spans="1:19" ht="42" customHeight="1">
      <c r="A5" s="23">
        <v>37502</v>
      </c>
      <c r="B5" s="13">
        <v>8</v>
      </c>
      <c r="C5" s="12">
        <v>21</v>
      </c>
      <c r="D5" s="4"/>
      <c r="E5" s="10">
        <v>0</v>
      </c>
      <c r="F5" s="39">
        <v>4</v>
      </c>
      <c r="G5" s="41" t="s">
        <v>183</v>
      </c>
      <c r="H5" s="15">
        <v>38.3</v>
      </c>
      <c r="I5" s="4" t="s">
        <v>63</v>
      </c>
      <c r="J5" s="5" t="s">
        <v>63</v>
      </c>
      <c r="K5" s="6"/>
      <c r="L5" s="1">
        <v>1015</v>
      </c>
      <c r="M5" s="7" t="s">
        <v>397</v>
      </c>
      <c r="N5" s="8"/>
      <c r="O5" s="8">
        <v>7</v>
      </c>
      <c r="P5" s="9">
        <v>6</v>
      </c>
      <c r="Q5" s="8">
        <v>60</v>
      </c>
      <c r="R5" s="8">
        <v>38</v>
      </c>
      <c r="S5" s="25"/>
    </row>
    <row r="6" spans="1:19" ht="42" customHeight="1">
      <c r="A6" s="23">
        <v>37503</v>
      </c>
      <c r="B6" s="13">
        <v>12</v>
      </c>
      <c r="C6" s="12">
        <v>24</v>
      </c>
      <c r="D6" s="4"/>
      <c r="E6" s="10">
        <v>0</v>
      </c>
      <c r="F6" s="39">
        <v>3</v>
      </c>
      <c r="G6" s="41" t="s">
        <v>87</v>
      </c>
      <c r="H6" s="15">
        <v>30.5</v>
      </c>
      <c r="I6" s="4" t="s">
        <v>119</v>
      </c>
      <c r="J6" s="5" t="s">
        <v>91</v>
      </c>
      <c r="K6" s="6"/>
      <c r="L6" s="1">
        <v>1009</v>
      </c>
      <c r="M6" s="7" t="s">
        <v>398</v>
      </c>
      <c r="N6" s="8"/>
      <c r="O6" s="8">
        <v>8</v>
      </c>
      <c r="P6" s="9">
        <v>11</v>
      </c>
      <c r="Q6" s="8">
        <v>55</v>
      </c>
      <c r="R6" s="8">
        <v>27</v>
      </c>
      <c r="S6" s="25"/>
    </row>
    <row r="7" spans="1:19" ht="42" customHeight="1">
      <c r="A7" s="23">
        <v>37504</v>
      </c>
      <c r="B7" s="13">
        <v>12</v>
      </c>
      <c r="C7" s="12">
        <v>19</v>
      </c>
      <c r="D7" s="4" t="s">
        <v>399</v>
      </c>
      <c r="E7" s="10">
        <v>8.6</v>
      </c>
      <c r="F7" s="39">
        <v>2</v>
      </c>
      <c r="G7" s="41" t="s">
        <v>59</v>
      </c>
      <c r="H7" s="15">
        <v>16.6</v>
      </c>
      <c r="I7" s="4" t="s">
        <v>54</v>
      </c>
      <c r="J7" s="5" t="s">
        <v>54</v>
      </c>
      <c r="K7" s="6"/>
      <c r="L7" s="1">
        <v>1010</v>
      </c>
      <c r="M7" s="7" t="s">
        <v>400</v>
      </c>
      <c r="N7" s="8"/>
      <c r="O7" s="8"/>
      <c r="P7" s="9">
        <v>11</v>
      </c>
      <c r="Q7" s="8">
        <v>85</v>
      </c>
      <c r="R7" s="8">
        <v>100</v>
      </c>
      <c r="S7" s="25" t="s">
        <v>77</v>
      </c>
    </row>
    <row r="8" spans="1:19" ht="42" customHeight="1">
      <c r="A8" s="23">
        <v>37505</v>
      </c>
      <c r="B8" s="13">
        <v>11</v>
      </c>
      <c r="C8" s="12">
        <v>20</v>
      </c>
      <c r="D8" s="4"/>
      <c r="E8" s="10">
        <v>0</v>
      </c>
      <c r="F8" s="39">
        <v>2</v>
      </c>
      <c r="G8" s="41" t="s">
        <v>59</v>
      </c>
      <c r="H8" s="15">
        <v>17.8</v>
      </c>
      <c r="I8" s="4" t="s">
        <v>63</v>
      </c>
      <c r="J8" s="5" t="s">
        <v>91</v>
      </c>
      <c r="K8" s="6"/>
      <c r="L8" s="1">
        <v>1012</v>
      </c>
      <c r="M8" s="7" t="s">
        <v>401</v>
      </c>
      <c r="N8" s="8"/>
      <c r="O8" s="8">
        <v>8</v>
      </c>
      <c r="P8" s="9">
        <v>10</v>
      </c>
      <c r="Q8" s="8">
        <v>55</v>
      </c>
      <c r="R8" s="8">
        <v>27</v>
      </c>
      <c r="S8" s="25"/>
    </row>
    <row r="9" spans="1:19" ht="42" customHeight="1">
      <c r="A9" s="23">
        <v>37506</v>
      </c>
      <c r="B9" s="13">
        <v>10</v>
      </c>
      <c r="C9" s="12">
        <v>21</v>
      </c>
      <c r="D9" s="4"/>
      <c r="E9" s="10">
        <v>0</v>
      </c>
      <c r="F9" s="39">
        <v>2</v>
      </c>
      <c r="G9" s="41" t="s">
        <v>69</v>
      </c>
      <c r="H9" s="15">
        <v>21.1</v>
      </c>
      <c r="I9" s="4" t="s">
        <v>63</v>
      </c>
      <c r="J9" s="5" t="s">
        <v>63</v>
      </c>
      <c r="K9" s="6"/>
      <c r="L9" s="1">
        <v>1009</v>
      </c>
      <c r="M9" s="7" t="s">
        <v>402</v>
      </c>
      <c r="N9" s="8"/>
      <c r="O9" s="8">
        <v>5</v>
      </c>
      <c r="P9" s="9">
        <v>8</v>
      </c>
      <c r="Q9" s="8">
        <v>51</v>
      </c>
      <c r="R9" s="8">
        <v>60</v>
      </c>
      <c r="S9" s="25"/>
    </row>
    <row r="10" spans="1:19" ht="42" customHeight="1">
      <c r="A10" s="23">
        <v>37507</v>
      </c>
      <c r="B10" s="13">
        <v>10</v>
      </c>
      <c r="C10" s="12">
        <v>24</v>
      </c>
      <c r="D10" s="4"/>
      <c r="E10" s="10">
        <v>0</v>
      </c>
      <c r="F10" s="39">
        <v>3</v>
      </c>
      <c r="G10" s="41" t="s">
        <v>183</v>
      </c>
      <c r="H10" s="15">
        <v>32.1</v>
      </c>
      <c r="I10" s="4" t="s">
        <v>119</v>
      </c>
      <c r="J10" s="5" t="s">
        <v>64</v>
      </c>
      <c r="K10" s="6"/>
      <c r="L10" s="1">
        <v>1010</v>
      </c>
      <c r="M10" s="7" t="s">
        <v>403</v>
      </c>
      <c r="N10" s="8"/>
      <c r="O10" s="8">
        <v>12.5</v>
      </c>
      <c r="P10" s="9">
        <v>8</v>
      </c>
      <c r="Q10" s="8">
        <v>48</v>
      </c>
      <c r="R10" s="8">
        <v>1</v>
      </c>
      <c r="S10" s="25"/>
    </row>
    <row r="11" spans="1:19" ht="42" customHeight="1">
      <c r="A11" s="23">
        <v>37508</v>
      </c>
      <c r="B11" s="13">
        <v>11</v>
      </c>
      <c r="C11" s="12">
        <v>25</v>
      </c>
      <c r="D11" s="4"/>
      <c r="E11" s="10">
        <v>0</v>
      </c>
      <c r="F11" s="39">
        <v>3</v>
      </c>
      <c r="G11" s="41" t="s">
        <v>183</v>
      </c>
      <c r="H11" s="15">
        <v>33.6</v>
      </c>
      <c r="I11" s="4" t="s">
        <v>119</v>
      </c>
      <c r="J11" s="5" t="s">
        <v>91</v>
      </c>
      <c r="K11" s="6"/>
      <c r="L11" s="1">
        <v>1009</v>
      </c>
      <c r="M11" s="7" t="s">
        <v>404</v>
      </c>
      <c r="N11" s="8"/>
      <c r="O11" s="8">
        <v>10</v>
      </c>
      <c r="P11" s="9">
        <v>9</v>
      </c>
      <c r="Q11" s="8">
        <v>46</v>
      </c>
      <c r="R11" s="8">
        <v>19</v>
      </c>
      <c r="S11" s="25"/>
    </row>
    <row r="12" spans="1:19" ht="42" customHeight="1">
      <c r="A12" s="23">
        <v>37509</v>
      </c>
      <c r="B12" s="13">
        <v>12</v>
      </c>
      <c r="C12" s="12">
        <v>24</v>
      </c>
      <c r="D12" s="4" t="s">
        <v>316</v>
      </c>
      <c r="E12" s="10">
        <v>20.8</v>
      </c>
      <c r="F12" s="39">
        <v>3</v>
      </c>
      <c r="G12" s="41" t="s">
        <v>183</v>
      </c>
      <c r="H12" s="15">
        <v>31.1</v>
      </c>
      <c r="I12" s="4" t="s">
        <v>119</v>
      </c>
      <c r="J12" s="5" t="s">
        <v>63</v>
      </c>
      <c r="K12" s="6"/>
      <c r="L12" s="1">
        <v>1009</v>
      </c>
      <c r="M12" s="7" t="s">
        <v>405</v>
      </c>
      <c r="N12" s="8" t="s">
        <v>142</v>
      </c>
      <c r="O12" s="8">
        <v>6</v>
      </c>
      <c r="P12" s="9">
        <v>10</v>
      </c>
      <c r="Q12" s="8">
        <v>65</v>
      </c>
      <c r="R12" s="8">
        <v>50</v>
      </c>
      <c r="S12" s="25" t="s">
        <v>77</v>
      </c>
    </row>
    <row r="13" spans="1:19" ht="42" customHeight="1">
      <c r="A13" s="23">
        <v>37510</v>
      </c>
      <c r="B13" s="13">
        <v>13</v>
      </c>
      <c r="C13" s="12">
        <v>18</v>
      </c>
      <c r="D13" s="4"/>
      <c r="E13" s="10">
        <v>0</v>
      </c>
      <c r="F13" s="39">
        <v>2</v>
      </c>
      <c r="G13" s="41" t="s">
        <v>193</v>
      </c>
      <c r="H13" s="15">
        <v>19.5</v>
      </c>
      <c r="I13" s="4" t="s">
        <v>54</v>
      </c>
      <c r="J13" s="5" t="s">
        <v>54</v>
      </c>
      <c r="K13" s="6"/>
      <c r="L13" s="1">
        <v>1018</v>
      </c>
      <c r="M13" s="7" t="s">
        <v>406</v>
      </c>
      <c r="N13" s="8"/>
      <c r="O13" s="8">
        <v>1</v>
      </c>
      <c r="P13" s="9">
        <v>12</v>
      </c>
      <c r="Q13" s="8">
        <v>80</v>
      </c>
      <c r="R13" s="8">
        <v>95</v>
      </c>
      <c r="S13" s="25"/>
    </row>
    <row r="14" spans="1:19" ht="42" customHeight="1">
      <c r="A14" s="23">
        <v>37511</v>
      </c>
      <c r="B14" s="13">
        <v>7</v>
      </c>
      <c r="C14" s="12">
        <v>18</v>
      </c>
      <c r="D14" s="4"/>
      <c r="E14" s="10">
        <v>0</v>
      </c>
      <c r="F14" s="39">
        <v>3</v>
      </c>
      <c r="G14" s="41" t="s">
        <v>62</v>
      </c>
      <c r="H14" s="15">
        <v>32.7</v>
      </c>
      <c r="I14" s="4" t="s">
        <v>67</v>
      </c>
      <c r="J14" s="5" t="s">
        <v>64</v>
      </c>
      <c r="K14" s="6"/>
      <c r="L14" s="1">
        <v>1020</v>
      </c>
      <c r="M14" s="7" t="s">
        <v>407</v>
      </c>
      <c r="N14" s="8"/>
      <c r="O14" s="8">
        <v>12.5</v>
      </c>
      <c r="P14" s="9">
        <v>5</v>
      </c>
      <c r="Q14" s="8">
        <v>37</v>
      </c>
      <c r="R14" s="8">
        <v>0</v>
      </c>
      <c r="S14" s="25"/>
    </row>
    <row r="15" spans="1:19" ht="42" customHeight="1">
      <c r="A15" s="23">
        <v>37512</v>
      </c>
      <c r="B15" s="13">
        <v>4</v>
      </c>
      <c r="C15" s="12">
        <v>17</v>
      </c>
      <c r="D15" s="4"/>
      <c r="E15" s="10">
        <v>0</v>
      </c>
      <c r="F15" s="39">
        <v>2</v>
      </c>
      <c r="G15" s="41" t="s">
        <v>193</v>
      </c>
      <c r="H15" s="15">
        <v>20.9</v>
      </c>
      <c r="I15" s="4" t="s">
        <v>67</v>
      </c>
      <c r="J15" s="5" t="s">
        <v>64</v>
      </c>
      <c r="K15" s="6"/>
      <c r="L15" s="1">
        <v>1019</v>
      </c>
      <c r="M15" s="7" t="s">
        <v>408</v>
      </c>
      <c r="N15" s="8"/>
      <c r="O15" s="8">
        <v>12.5</v>
      </c>
      <c r="P15" s="9">
        <v>2</v>
      </c>
      <c r="Q15" s="8">
        <v>42</v>
      </c>
      <c r="R15" s="8">
        <v>1</v>
      </c>
      <c r="S15" s="25"/>
    </row>
    <row r="16" spans="1:19" ht="42" customHeight="1">
      <c r="A16" s="23">
        <v>37513</v>
      </c>
      <c r="B16" s="13">
        <v>9</v>
      </c>
      <c r="C16" s="12">
        <v>18</v>
      </c>
      <c r="D16" s="4"/>
      <c r="E16" s="10">
        <v>0</v>
      </c>
      <c r="F16" s="39">
        <v>3</v>
      </c>
      <c r="G16" s="41" t="s">
        <v>53</v>
      </c>
      <c r="H16" s="15">
        <v>21.4</v>
      </c>
      <c r="I16" s="4" t="s">
        <v>409</v>
      </c>
      <c r="J16" s="5" t="s">
        <v>60</v>
      </c>
      <c r="K16" s="6"/>
      <c r="L16" s="1">
        <v>1007</v>
      </c>
      <c r="M16" s="7" t="s">
        <v>410</v>
      </c>
      <c r="N16" s="8"/>
      <c r="O16" s="8">
        <v>2</v>
      </c>
      <c r="P16" s="9">
        <v>6</v>
      </c>
      <c r="Q16" s="8">
        <v>74</v>
      </c>
      <c r="R16" s="8">
        <v>80</v>
      </c>
      <c r="S16" s="25"/>
    </row>
    <row r="17" spans="1:19" ht="42" customHeight="1">
      <c r="A17" s="23">
        <v>37514</v>
      </c>
      <c r="B17" s="13">
        <v>8</v>
      </c>
      <c r="C17" s="12">
        <v>15</v>
      </c>
      <c r="D17" s="4" t="s">
        <v>111</v>
      </c>
      <c r="E17" s="10">
        <v>7.6</v>
      </c>
      <c r="F17" s="39">
        <v>3</v>
      </c>
      <c r="G17" s="41" t="s">
        <v>193</v>
      </c>
      <c r="H17" s="15">
        <v>31.5</v>
      </c>
      <c r="I17" s="4" t="s">
        <v>54</v>
      </c>
      <c r="J17" s="5" t="s">
        <v>60</v>
      </c>
      <c r="K17" s="6"/>
      <c r="L17" s="1">
        <v>1012</v>
      </c>
      <c r="M17" s="7" t="s">
        <v>411</v>
      </c>
      <c r="N17" s="8"/>
      <c r="O17" s="8">
        <v>1.5</v>
      </c>
      <c r="P17" s="9">
        <v>7</v>
      </c>
      <c r="Q17" s="8">
        <v>72</v>
      </c>
      <c r="R17" s="8">
        <v>85</v>
      </c>
      <c r="S17" s="25" t="s">
        <v>77</v>
      </c>
    </row>
    <row r="18" spans="1:19" ht="42" customHeight="1">
      <c r="A18" s="23">
        <v>37515</v>
      </c>
      <c r="B18" s="13">
        <v>6</v>
      </c>
      <c r="C18" s="12">
        <v>14</v>
      </c>
      <c r="D18" s="4"/>
      <c r="E18" s="48">
        <v>0</v>
      </c>
      <c r="F18" s="39">
        <v>2</v>
      </c>
      <c r="G18" s="41" t="s">
        <v>53</v>
      </c>
      <c r="H18" s="15">
        <v>17</v>
      </c>
      <c r="I18" s="4" t="s">
        <v>54</v>
      </c>
      <c r="J18" s="5" t="s">
        <v>60</v>
      </c>
      <c r="K18" s="6"/>
      <c r="L18" s="1">
        <v>1013</v>
      </c>
      <c r="M18" s="7" t="s">
        <v>412</v>
      </c>
      <c r="N18" s="8"/>
      <c r="O18" s="8">
        <v>1.5</v>
      </c>
      <c r="P18" s="9">
        <v>5</v>
      </c>
      <c r="Q18" s="8">
        <v>70</v>
      </c>
      <c r="R18" s="8">
        <v>80</v>
      </c>
      <c r="S18" s="25"/>
    </row>
    <row r="19" spans="1:19" ht="42" customHeight="1">
      <c r="A19" s="23">
        <v>37516</v>
      </c>
      <c r="B19" s="13">
        <v>9</v>
      </c>
      <c r="C19" s="12">
        <v>15</v>
      </c>
      <c r="D19" s="4" t="s">
        <v>111</v>
      </c>
      <c r="E19" s="10">
        <v>2.9</v>
      </c>
      <c r="F19" s="39">
        <v>2</v>
      </c>
      <c r="G19" s="41" t="s">
        <v>53</v>
      </c>
      <c r="H19" s="15">
        <v>15.6</v>
      </c>
      <c r="I19" s="4" t="s">
        <v>54</v>
      </c>
      <c r="J19" s="5" t="s">
        <v>54</v>
      </c>
      <c r="K19" s="6"/>
      <c r="L19" s="1">
        <v>1009</v>
      </c>
      <c r="M19" s="7" t="s">
        <v>413</v>
      </c>
      <c r="N19" s="8"/>
      <c r="O19" s="8"/>
      <c r="P19" s="9">
        <v>8</v>
      </c>
      <c r="Q19" s="8">
        <v>78</v>
      </c>
      <c r="R19" s="8">
        <v>97</v>
      </c>
      <c r="S19" s="25" t="s">
        <v>77</v>
      </c>
    </row>
    <row r="20" spans="1:19" ht="42" customHeight="1">
      <c r="A20" s="23">
        <v>37517</v>
      </c>
      <c r="B20" s="13">
        <v>11</v>
      </c>
      <c r="C20" s="12">
        <v>15</v>
      </c>
      <c r="D20" s="4"/>
      <c r="E20" s="10">
        <v>0</v>
      </c>
      <c r="F20" s="39">
        <v>2</v>
      </c>
      <c r="G20" s="41" t="s">
        <v>53</v>
      </c>
      <c r="H20" s="15">
        <v>18.5</v>
      </c>
      <c r="I20" s="4" t="s">
        <v>54</v>
      </c>
      <c r="J20" s="5" t="s">
        <v>54</v>
      </c>
      <c r="K20" s="6"/>
      <c r="L20" s="1">
        <v>1009</v>
      </c>
      <c r="M20" s="7" t="s">
        <v>414</v>
      </c>
      <c r="N20" s="8"/>
      <c r="O20" s="8">
        <v>0.5</v>
      </c>
      <c r="P20" s="9">
        <v>9</v>
      </c>
      <c r="Q20" s="8">
        <v>70</v>
      </c>
      <c r="R20" s="8">
        <v>96</v>
      </c>
      <c r="S20" s="25"/>
    </row>
    <row r="21" spans="1:19" ht="42" customHeight="1">
      <c r="A21" s="23">
        <v>37518</v>
      </c>
      <c r="B21" s="13">
        <v>9</v>
      </c>
      <c r="C21" s="12">
        <v>18</v>
      </c>
      <c r="D21" s="4"/>
      <c r="E21" s="10">
        <v>0</v>
      </c>
      <c r="F21" s="39">
        <v>2</v>
      </c>
      <c r="G21" s="41" t="s">
        <v>193</v>
      </c>
      <c r="H21" s="15">
        <v>17</v>
      </c>
      <c r="I21" s="4" t="s">
        <v>54</v>
      </c>
      <c r="J21" s="5" t="s">
        <v>63</v>
      </c>
      <c r="K21" s="6"/>
      <c r="L21" s="1">
        <v>1011</v>
      </c>
      <c r="M21" s="7" t="s">
        <v>415</v>
      </c>
      <c r="N21" s="8"/>
      <c r="O21" s="8">
        <v>4</v>
      </c>
      <c r="P21" s="9">
        <v>7</v>
      </c>
      <c r="Q21" s="8">
        <v>60</v>
      </c>
      <c r="R21" s="8">
        <v>60</v>
      </c>
      <c r="S21" s="25"/>
    </row>
    <row r="22" spans="1:19" ht="42" customHeight="1">
      <c r="A22" s="23">
        <v>37519</v>
      </c>
      <c r="B22" s="13">
        <v>8</v>
      </c>
      <c r="C22" s="12">
        <v>16</v>
      </c>
      <c r="D22" s="4"/>
      <c r="E22" s="10">
        <v>0</v>
      </c>
      <c r="F22" s="39">
        <v>2</v>
      </c>
      <c r="G22" s="41" t="s">
        <v>193</v>
      </c>
      <c r="H22" s="15">
        <v>22.3</v>
      </c>
      <c r="I22" s="4" t="s">
        <v>54</v>
      </c>
      <c r="J22" s="5" t="s">
        <v>60</v>
      </c>
      <c r="K22" s="6"/>
      <c r="L22" s="1">
        <v>1010</v>
      </c>
      <c r="M22" s="7" t="s">
        <v>416</v>
      </c>
      <c r="N22" s="8"/>
      <c r="O22" s="8">
        <v>1</v>
      </c>
      <c r="P22" s="9">
        <v>8</v>
      </c>
      <c r="Q22" s="8">
        <v>63</v>
      </c>
      <c r="R22" s="8">
        <v>85</v>
      </c>
      <c r="S22" s="25"/>
    </row>
    <row r="23" spans="1:19" ht="42" customHeight="1">
      <c r="A23" s="23">
        <v>37520</v>
      </c>
      <c r="B23" s="13">
        <v>10</v>
      </c>
      <c r="C23" s="12">
        <v>15</v>
      </c>
      <c r="D23" s="4" t="s">
        <v>122</v>
      </c>
      <c r="E23" s="10">
        <v>0.4</v>
      </c>
      <c r="F23" s="39">
        <v>2</v>
      </c>
      <c r="G23" s="41" t="s">
        <v>69</v>
      </c>
      <c r="H23" s="15">
        <v>16.3</v>
      </c>
      <c r="I23" s="4" t="s">
        <v>54</v>
      </c>
      <c r="J23" s="5" t="s">
        <v>54</v>
      </c>
      <c r="K23" s="6"/>
      <c r="L23" s="1">
        <v>1008</v>
      </c>
      <c r="M23" s="7" t="s">
        <v>417</v>
      </c>
      <c r="N23" s="8"/>
      <c r="O23" s="8"/>
      <c r="P23" s="9">
        <v>8</v>
      </c>
      <c r="Q23" s="8">
        <v>73</v>
      </c>
      <c r="R23" s="8">
        <v>96</v>
      </c>
      <c r="S23" s="25" t="s">
        <v>77</v>
      </c>
    </row>
    <row r="24" spans="1:19" ht="42" customHeight="1">
      <c r="A24" s="23">
        <v>37521</v>
      </c>
      <c r="B24" s="13">
        <v>6</v>
      </c>
      <c r="C24" s="12">
        <v>15</v>
      </c>
      <c r="D24" s="4" t="s">
        <v>111</v>
      </c>
      <c r="E24" s="10">
        <v>4.7</v>
      </c>
      <c r="F24" s="39">
        <v>2</v>
      </c>
      <c r="G24" s="41" t="s">
        <v>69</v>
      </c>
      <c r="H24" s="15">
        <v>21</v>
      </c>
      <c r="I24" s="4" t="s">
        <v>63</v>
      </c>
      <c r="J24" s="5" t="s">
        <v>60</v>
      </c>
      <c r="K24" s="6"/>
      <c r="L24" s="1">
        <v>1000</v>
      </c>
      <c r="M24" s="7" t="s">
        <v>418</v>
      </c>
      <c r="N24" s="8"/>
      <c r="O24" s="8">
        <v>1</v>
      </c>
      <c r="P24" s="9">
        <v>4</v>
      </c>
      <c r="Q24" s="8">
        <v>76</v>
      </c>
      <c r="R24" s="8">
        <v>92</v>
      </c>
      <c r="S24" s="25" t="s">
        <v>77</v>
      </c>
    </row>
    <row r="25" spans="1:19" ht="42" customHeight="1">
      <c r="A25" s="23">
        <v>37522</v>
      </c>
      <c r="B25" s="13">
        <v>7</v>
      </c>
      <c r="C25" s="12">
        <v>11</v>
      </c>
      <c r="D25" s="4" t="s">
        <v>111</v>
      </c>
      <c r="E25" s="10">
        <v>6.5</v>
      </c>
      <c r="F25" s="39">
        <v>3</v>
      </c>
      <c r="G25" s="41" t="s">
        <v>62</v>
      </c>
      <c r="H25" s="15">
        <v>28.4</v>
      </c>
      <c r="I25" s="4" t="s">
        <v>54</v>
      </c>
      <c r="J25" s="5" t="s">
        <v>75</v>
      </c>
      <c r="K25" s="6"/>
      <c r="L25" s="1">
        <v>1001</v>
      </c>
      <c r="M25" s="7" t="s">
        <v>419</v>
      </c>
      <c r="N25" s="8"/>
      <c r="O25" s="8"/>
      <c r="P25" s="9">
        <v>5</v>
      </c>
      <c r="Q25" s="8">
        <v>92</v>
      </c>
      <c r="R25" s="8">
        <v>100</v>
      </c>
      <c r="S25" s="25" t="s">
        <v>77</v>
      </c>
    </row>
    <row r="26" spans="1:19" ht="42" customHeight="1">
      <c r="A26" s="23">
        <v>37523</v>
      </c>
      <c r="B26" s="13">
        <v>3</v>
      </c>
      <c r="C26" s="12">
        <v>9</v>
      </c>
      <c r="D26" s="4"/>
      <c r="E26" s="10">
        <v>0</v>
      </c>
      <c r="F26" s="39">
        <v>6</v>
      </c>
      <c r="G26" s="41" t="s">
        <v>62</v>
      </c>
      <c r="H26" s="15">
        <v>45.2</v>
      </c>
      <c r="I26" s="4" t="s">
        <v>54</v>
      </c>
      <c r="J26" s="5" t="s">
        <v>63</v>
      </c>
      <c r="K26" s="6"/>
      <c r="L26" s="1">
        <v>1012</v>
      </c>
      <c r="M26" s="7" t="s">
        <v>420</v>
      </c>
      <c r="N26" s="8"/>
      <c r="O26" s="8">
        <v>4</v>
      </c>
      <c r="P26" s="9">
        <v>1</v>
      </c>
      <c r="Q26" s="8">
        <v>60</v>
      </c>
      <c r="R26" s="8">
        <v>60</v>
      </c>
      <c r="S26" s="25"/>
    </row>
    <row r="27" spans="1:19" ht="42" customHeight="1">
      <c r="A27" s="23">
        <v>37524</v>
      </c>
      <c r="B27" s="13">
        <v>4</v>
      </c>
      <c r="C27" s="12">
        <v>9</v>
      </c>
      <c r="D27" s="4"/>
      <c r="E27" s="10">
        <v>0</v>
      </c>
      <c r="F27" s="39">
        <v>3</v>
      </c>
      <c r="G27" s="41" t="s">
        <v>62</v>
      </c>
      <c r="H27" s="15">
        <v>28.6</v>
      </c>
      <c r="I27" s="4" t="s">
        <v>54</v>
      </c>
      <c r="J27" s="5" t="s">
        <v>54</v>
      </c>
      <c r="K27" s="6"/>
      <c r="L27" s="1">
        <v>1007</v>
      </c>
      <c r="M27" s="7" t="s">
        <v>421</v>
      </c>
      <c r="N27" s="8"/>
      <c r="O27" s="8"/>
      <c r="P27" s="9">
        <v>4</v>
      </c>
      <c r="Q27" s="8">
        <v>75</v>
      </c>
      <c r="R27" s="8">
        <v>98</v>
      </c>
      <c r="S27" s="25"/>
    </row>
    <row r="28" spans="1:19" ht="42" customHeight="1">
      <c r="A28" s="23">
        <v>37525</v>
      </c>
      <c r="B28" s="13">
        <v>5</v>
      </c>
      <c r="C28" s="12">
        <v>11</v>
      </c>
      <c r="D28" s="4" t="s">
        <v>422</v>
      </c>
      <c r="E28" s="10">
        <v>9</v>
      </c>
      <c r="F28" s="39">
        <v>2</v>
      </c>
      <c r="G28" s="41" t="s">
        <v>53</v>
      </c>
      <c r="H28" s="15">
        <v>19.1</v>
      </c>
      <c r="I28" s="4" t="s">
        <v>54</v>
      </c>
      <c r="J28" s="5" t="s">
        <v>75</v>
      </c>
      <c r="K28" s="6"/>
      <c r="L28" s="1">
        <v>1005</v>
      </c>
      <c r="M28" s="7" t="s">
        <v>423</v>
      </c>
      <c r="N28" s="8"/>
      <c r="O28" s="8"/>
      <c r="P28" s="9">
        <v>4</v>
      </c>
      <c r="Q28" s="8">
        <v>94</v>
      </c>
      <c r="R28" s="8">
        <v>100</v>
      </c>
      <c r="S28" s="25" t="s">
        <v>77</v>
      </c>
    </row>
    <row r="29" spans="1:19" ht="42" customHeight="1">
      <c r="A29" s="23">
        <v>37526</v>
      </c>
      <c r="B29" s="13">
        <v>6</v>
      </c>
      <c r="C29" s="12">
        <v>10</v>
      </c>
      <c r="D29" s="4" t="s">
        <v>295</v>
      </c>
      <c r="E29" s="10">
        <v>13.7</v>
      </c>
      <c r="F29" s="39">
        <v>4</v>
      </c>
      <c r="G29" s="41" t="s">
        <v>193</v>
      </c>
      <c r="H29" s="15">
        <v>30.6</v>
      </c>
      <c r="I29" s="4" t="s">
        <v>54</v>
      </c>
      <c r="J29" s="5" t="s">
        <v>60</v>
      </c>
      <c r="K29" s="6"/>
      <c r="L29" s="1">
        <v>1008</v>
      </c>
      <c r="M29" s="7" t="s">
        <v>424</v>
      </c>
      <c r="N29" s="8"/>
      <c r="O29" s="8">
        <v>1.5</v>
      </c>
      <c r="P29" s="9">
        <v>5</v>
      </c>
      <c r="Q29" s="8">
        <v>78</v>
      </c>
      <c r="R29" s="8">
        <v>85</v>
      </c>
      <c r="S29" s="25" t="s">
        <v>77</v>
      </c>
    </row>
    <row r="30" spans="1:19" ht="42" customHeight="1">
      <c r="A30" s="23">
        <v>37527</v>
      </c>
      <c r="B30" s="13">
        <v>5</v>
      </c>
      <c r="C30" s="12">
        <v>14</v>
      </c>
      <c r="D30" s="4"/>
      <c r="E30" s="10">
        <v>0</v>
      </c>
      <c r="F30" s="39">
        <v>2</v>
      </c>
      <c r="G30" s="41" t="s">
        <v>59</v>
      </c>
      <c r="H30" s="15">
        <v>17.3</v>
      </c>
      <c r="I30" s="4" t="s">
        <v>54</v>
      </c>
      <c r="J30" s="5" t="s">
        <v>63</v>
      </c>
      <c r="K30" s="6"/>
      <c r="L30" s="1">
        <v>1022</v>
      </c>
      <c r="M30" s="7" t="s">
        <v>425</v>
      </c>
      <c r="N30" s="8"/>
      <c r="O30" s="8">
        <v>6</v>
      </c>
      <c r="P30" s="9">
        <v>3</v>
      </c>
      <c r="Q30" s="8">
        <v>48</v>
      </c>
      <c r="R30" s="8">
        <v>45</v>
      </c>
      <c r="S30" s="25"/>
    </row>
    <row r="31" spans="1:19" ht="42" customHeight="1">
      <c r="A31" s="23">
        <v>37528</v>
      </c>
      <c r="B31" s="13">
        <v>5</v>
      </c>
      <c r="C31" s="12">
        <v>14</v>
      </c>
      <c r="D31" s="4"/>
      <c r="E31" s="10">
        <v>0</v>
      </c>
      <c r="F31" s="39">
        <v>2</v>
      </c>
      <c r="G31" s="41" t="s">
        <v>53</v>
      </c>
      <c r="H31" s="15">
        <v>18.4</v>
      </c>
      <c r="I31" s="4" t="s">
        <v>54</v>
      </c>
      <c r="J31" s="5" t="s">
        <v>60</v>
      </c>
      <c r="K31" s="6"/>
      <c r="L31" s="1">
        <v>1024</v>
      </c>
      <c r="M31" s="7" t="s">
        <v>426</v>
      </c>
      <c r="N31" s="8"/>
      <c r="O31" s="8">
        <v>2</v>
      </c>
      <c r="P31" s="9">
        <v>3</v>
      </c>
      <c r="Q31" s="8">
        <v>65</v>
      </c>
      <c r="R31" s="8">
        <v>78</v>
      </c>
      <c r="S31" s="25"/>
    </row>
    <row r="32" spans="1:19" ht="42" customHeight="1">
      <c r="A32" s="23">
        <v>37529</v>
      </c>
      <c r="B32" s="13">
        <v>2</v>
      </c>
      <c r="C32" s="12">
        <v>16</v>
      </c>
      <c r="D32" s="4"/>
      <c r="E32" s="10">
        <v>0</v>
      </c>
      <c r="F32" s="39">
        <v>1</v>
      </c>
      <c r="G32" s="41"/>
      <c r="H32" s="15">
        <v>13.1</v>
      </c>
      <c r="I32" s="4" t="s">
        <v>381</v>
      </c>
      <c r="J32" s="5" t="s">
        <v>63</v>
      </c>
      <c r="K32" s="6"/>
      <c r="L32" s="1">
        <v>1023</v>
      </c>
      <c r="M32" s="7" t="s">
        <v>427</v>
      </c>
      <c r="N32" s="8"/>
      <c r="O32" s="8">
        <v>5</v>
      </c>
      <c r="P32" s="9">
        <v>1</v>
      </c>
      <c r="Q32" s="8">
        <v>52</v>
      </c>
      <c r="R32" s="8">
        <v>55</v>
      </c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0" t="s">
        <v>22</v>
      </c>
      <c r="B100" s="70"/>
      <c r="C100" s="70"/>
      <c r="D100" s="16">
        <f>AVERAGE(B3:B33,C3:C33)</f>
        <v>12.4</v>
      </c>
      <c r="E100" s="70" t="s">
        <v>31</v>
      </c>
      <c r="F100" s="70"/>
      <c r="G100" s="70"/>
      <c r="H100" s="70"/>
      <c r="I100" s="17">
        <f>SUM(E3:E33)</f>
        <v>93.6</v>
      </c>
      <c r="J100" s="70" t="s">
        <v>38</v>
      </c>
      <c r="K100" s="70"/>
      <c r="L100" s="18">
        <f>SUM(O3:O33)</f>
        <v>122.5</v>
      </c>
    </row>
    <row r="101" spans="1:12" ht="30" customHeight="1">
      <c r="A101" s="70" t="s">
        <v>27</v>
      </c>
      <c r="B101" s="70"/>
      <c r="C101" s="70"/>
      <c r="D101" s="16">
        <f>AVERAGE(B3:B33)</f>
        <v>8.1</v>
      </c>
      <c r="E101" s="70" t="s">
        <v>32</v>
      </c>
      <c r="F101" s="70"/>
      <c r="G101" s="70"/>
      <c r="H101" s="70"/>
      <c r="I101" s="17">
        <f>AVERAGE(E3:E33)</f>
        <v>3.1199999999999997</v>
      </c>
      <c r="J101" s="70" t="s">
        <v>39</v>
      </c>
      <c r="K101" s="70"/>
      <c r="L101" s="18">
        <f>COUNTIF(R3:R33,"&lt;31")</f>
        <v>6</v>
      </c>
    </row>
    <row r="102" spans="1:12" ht="30" customHeight="1">
      <c r="A102" s="70" t="s">
        <v>28</v>
      </c>
      <c r="B102" s="70"/>
      <c r="C102" s="70"/>
      <c r="D102" s="16">
        <f>AVERAGE(C3:C33)</f>
        <v>16.7</v>
      </c>
      <c r="E102" s="70" t="s">
        <v>33</v>
      </c>
      <c r="F102" s="70"/>
      <c r="G102" s="70"/>
      <c r="H102" s="70"/>
      <c r="I102" s="17">
        <f>MAX(E3:E33)</f>
        <v>20.8</v>
      </c>
      <c r="J102" s="70" t="s">
        <v>41</v>
      </c>
      <c r="K102" s="70"/>
      <c r="L102" s="18">
        <f>COUNTIF(C3:C33,"&gt;19")</f>
        <v>7</v>
      </c>
    </row>
    <row r="103" spans="1:12" ht="30" customHeight="1">
      <c r="A103" s="70" t="s">
        <v>23</v>
      </c>
      <c r="B103" s="70"/>
      <c r="C103" s="70"/>
      <c r="D103" s="18">
        <f>MAX(B3:B33,C3:C33)</f>
        <v>25</v>
      </c>
      <c r="E103" s="70" t="s">
        <v>34</v>
      </c>
      <c r="F103" s="70"/>
      <c r="G103" s="70"/>
      <c r="H103" s="70"/>
      <c r="I103" s="18">
        <f>COUNTA(S3:S33)</f>
        <v>10</v>
      </c>
      <c r="J103" s="70" t="s">
        <v>37</v>
      </c>
      <c r="K103" s="70"/>
      <c r="L103" s="18">
        <f>COUNTA(N3:N33)</f>
        <v>1</v>
      </c>
    </row>
    <row r="104" spans="1:12" ht="30" customHeight="1">
      <c r="A104" s="70" t="s">
        <v>24</v>
      </c>
      <c r="B104" s="70"/>
      <c r="C104" s="70"/>
      <c r="D104" s="18">
        <f>MIN(B3:B33,C3:C33)</f>
        <v>2</v>
      </c>
      <c r="E104" s="70" t="s">
        <v>35</v>
      </c>
      <c r="F104" s="70"/>
      <c r="G104" s="70"/>
      <c r="H104" s="70"/>
      <c r="I104" s="18">
        <f>COUNTIF(S3:S33,"R")</f>
        <v>10</v>
      </c>
      <c r="J104" s="70" t="s">
        <v>47</v>
      </c>
      <c r="K104" s="70"/>
      <c r="L104" s="43">
        <f>AVERAGE(F3:F33)</f>
        <v>2.6</v>
      </c>
    </row>
    <row r="105" spans="1:12" ht="30" customHeight="1">
      <c r="A105" s="70" t="s">
        <v>26</v>
      </c>
      <c r="B105" s="70"/>
      <c r="C105" s="70"/>
      <c r="D105" s="18">
        <f>MAX(B3:B33)</f>
        <v>13</v>
      </c>
      <c r="E105" s="70" t="s">
        <v>36</v>
      </c>
      <c r="F105" s="70"/>
      <c r="G105" s="70"/>
      <c r="H105" s="70"/>
      <c r="I105" s="18">
        <f>COUNTIF(S3:S33,"S")</f>
        <v>0</v>
      </c>
      <c r="J105" s="70" t="s">
        <v>48</v>
      </c>
      <c r="K105" s="70"/>
      <c r="L105" s="43">
        <f>AVERAGE(H3:H33)</f>
        <v>24.476666666666667</v>
      </c>
    </row>
    <row r="106" spans="1:12" ht="30" customHeight="1">
      <c r="A106" s="70" t="s">
        <v>25</v>
      </c>
      <c r="B106" s="70"/>
      <c r="C106" s="70"/>
      <c r="D106" s="18">
        <f>MIN(C3:C33)</f>
        <v>9</v>
      </c>
      <c r="E106" s="70" t="s">
        <v>61</v>
      </c>
      <c r="F106" s="70"/>
      <c r="G106" s="70"/>
      <c r="H106" s="70"/>
      <c r="I106" s="18">
        <f>COUNTIF(F3:F33,"&gt;5")</f>
        <v>1</v>
      </c>
      <c r="J106" s="70" t="s">
        <v>49</v>
      </c>
      <c r="K106" s="70"/>
      <c r="L106" s="19">
        <v>0</v>
      </c>
    </row>
    <row r="107" spans="1:12" ht="30" customHeight="1">
      <c r="A107" s="70" t="s">
        <v>29</v>
      </c>
      <c r="B107" s="70"/>
      <c r="C107" s="70"/>
      <c r="D107" s="18">
        <f>COUNTIF(B3:B33,"&lt;1")</f>
        <v>0</v>
      </c>
      <c r="E107" s="70" t="s">
        <v>43</v>
      </c>
      <c r="F107" s="70"/>
      <c r="G107" s="70"/>
      <c r="H107" s="70"/>
      <c r="I107" s="17">
        <f>MAX(H3:H33)</f>
        <v>45.2</v>
      </c>
      <c r="J107" s="70" t="s">
        <v>50</v>
      </c>
      <c r="K107" s="70"/>
      <c r="L107" s="19"/>
    </row>
    <row r="108" spans="1:12" ht="30" customHeight="1">
      <c r="A108" s="70" t="s">
        <v>30</v>
      </c>
      <c r="B108" s="70"/>
      <c r="C108" s="70"/>
      <c r="D108" s="18">
        <f>COUNTIF(C3:C33,"&lt;1")</f>
        <v>0</v>
      </c>
      <c r="E108" s="70" t="s">
        <v>44</v>
      </c>
      <c r="F108" s="70"/>
      <c r="G108" s="70"/>
      <c r="H108" s="70"/>
      <c r="I108" s="18">
        <f>MAX(L3:L33)</f>
        <v>1024</v>
      </c>
      <c r="J108" s="70" t="s">
        <v>51</v>
      </c>
      <c r="K108" s="70"/>
      <c r="L108" s="19"/>
    </row>
    <row r="109" spans="1:12" ht="30" customHeight="1">
      <c r="A109" s="70" t="s">
        <v>40</v>
      </c>
      <c r="B109" s="70"/>
      <c r="C109" s="70"/>
      <c r="D109" s="18">
        <f>MIN(P3:P33)</f>
        <v>1</v>
      </c>
      <c r="E109" s="70" t="s">
        <v>45</v>
      </c>
      <c r="F109" s="70"/>
      <c r="G109" s="70"/>
      <c r="H109" s="70"/>
      <c r="I109" s="18">
        <f>MIN(L3:L33)</f>
        <v>1000</v>
      </c>
      <c r="J109" s="70"/>
      <c r="K109" s="70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7"/>
      <c r="H1" s="68"/>
      <c r="I1" s="57" t="s">
        <v>1</v>
      </c>
      <c r="J1" s="58"/>
      <c r="K1" s="63" t="s">
        <v>8</v>
      </c>
      <c r="L1" s="61" t="s">
        <v>10</v>
      </c>
      <c r="M1" s="65" t="s">
        <v>2</v>
      </c>
      <c r="N1" s="52" t="s">
        <v>19</v>
      </c>
      <c r="O1" s="52" t="s">
        <v>20</v>
      </c>
      <c r="P1" s="59" t="s">
        <v>21</v>
      </c>
      <c r="Q1" s="52" t="s">
        <v>14</v>
      </c>
      <c r="R1" s="52" t="s">
        <v>42</v>
      </c>
      <c r="S1" s="54" t="s">
        <v>46</v>
      </c>
    </row>
    <row r="2" spans="1:19" ht="42" customHeight="1">
      <c r="A2" s="22" t="s">
        <v>177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4"/>
      <c r="L2" s="62"/>
      <c r="M2" s="66"/>
      <c r="N2" s="69"/>
      <c r="O2" s="69"/>
      <c r="P2" s="60"/>
      <c r="Q2" s="56"/>
      <c r="R2" s="53"/>
      <c r="S2" s="55"/>
    </row>
    <row r="3" spans="1:19" ht="42" customHeight="1">
      <c r="A3" s="23">
        <v>37530</v>
      </c>
      <c r="B3" s="13">
        <v>3</v>
      </c>
      <c r="C3" s="12">
        <v>17</v>
      </c>
      <c r="D3" s="4"/>
      <c r="E3" s="10">
        <v>0</v>
      </c>
      <c r="F3" s="39">
        <v>2</v>
      </c>
      <c r="G3" s="41" t="s">
        <v>59</v>
      </c>
      <c r="H3" s="15">
        <v>14.9</v>
      </c>
      <c r="I3" s="4" t="s">
        <v>119</v>
      </c>
      <c r="J3" s="5" t="s">
        <v>64</v>
      </c>
      <c r="K3" s="6"/>
      <c r="L3" s="1">
        <v>1020</v>
      </c>
      <c r="M3" s="7" t="s">
        <v>428</v>
      </c>
      <c r="N3" s="8"/>
      <c r="O3" s="8">
        <v>10</v>
      </c>
      <c r="P3" s="9">
        <v>1</v>
      </c>
      <c r="Q3" s="8">
        <v>43</v>
      </c>
      <c r="R3" s="20">
        <v>5</v>
      </c>
      <c r="S3" s="24"/>
    </row>
    <row r="4" spans="1:19" ht="42" customHeight="1">
      <c r="A4" s="23">
        <v>37531</v>
      </c>
      <c r="B4" s="13">
        <v>5</v>
      </c>
      <c r="C4" s="12">
        <v>18</v>
      </c>
      <c r="D4" s="4"/>
      <c r="E4" s="10">
        <v>0</v>
      </c>
      <c r="F4" s="39">
        <v>2</v>
      </c>
      <c r="G4" s="41" t="s">
        <v>57</v>
      </c>
      <c r="H4" s="15">
        <v>18.9</v>
      </c>
      <c r="I4" s="4" t="s">
        <v>119</v>
      </c>
      <c r="J4" s="5" t="s">
        <v>91</v>
      </c>
      <c r="K4" s="6"/>
      <c r="L4" s="1">
        <v>1017</v>
      </c>
      <c r="M4" s="7" t="s">
        <v>429</v>
      </c>
      <c r="N4" s="8"/>
      <c r="O4" s="8">
        <v>8</v>
      </c>
      <c r="P4" s="9">
        <v>3</v>
      </c>
      <c r="Q4" s="8">
        <v>50</v>
      </c>
      <c r="R4" s="8">
        <v>19</v>
      </c>
      <c r="S4" s="25"/>
    </row>
    <row r="5" spans="1:19" ht="42" customHeight="1">
      <c r="A5" s="23">
        <v>37532</v>
      </c>
      <c r="B5" s="13">
        <v>7</v>
      </c>
      <c r="C5" s="12">
        <v>17</v>
      </c>
      <c r="D5" s="4" t="s">
        <v>208</v>
      </c>
      <c r="E5" s="10">
        <v>0.5</v>
      </c>
      <c r="F5" s="39">
        <v>3</v>
      </c>
      <c r="G5" s="41" t="s">
        <v>69</v>
      </c>
      <c r="H5" s="15">
        <v>17.8</v>
      </c>
      <c r="I5" s="4" t="s">
        <v>63</v>
      </c>
      <c r="J5" s="5" t="s">
        <v>63</v>
      </c>
      <c r="K5" s="6"/>
      <c r="L5" s="1">
        <v>1014</v>
      </c>
      <c r="M5" s="7" t="s">
        <v>430</v>
      </c>
      <c r="N5" s="8"/>
      <c r="O5" s="8">
        <v>4</v>
      </c>
      <c r="P5" s="9">
        <v>5</v>
      </c>
      <c r="Q5" s="8">
        <v>65</v>
      </c>
      <c r="R5" s="8">
        <v>55</v>
      </c>
      <c r="S5" s="25" t="s">
        <v>77</v>
      </c>
    </row>
    <row r="6" spans="1:19" ht="42" customHeight="1">
      <c r="A6" s="23">
        <v>37533</v>
      </c>
      <c r="B6" s="13">
        <v>7</v>
      </c>
      <c r="C6" s="12">
        <v>14</v>
      </c>
      <c r="D6" s="4" t="s">
        <v>394</v>
      </c>
      <c r="E6" s="10">
        <v>4.3</v>
      </c>
      <c r="F6" s="39">
        <v>3</v>
      </c>
      <c r="G6" s="41" t="s">
        <v>59</v>
      </c>
      <c r="H6" s="15">
        <v>29.7</v>
      </c>
      <c r="I6" s="4" t="s">
        <v>54</v>
      </c>
      <c r="J6" s="5" t="s">
        <v>63</v>
      </c>
      <c r="K6" s="6"/>
      <c r="L6" s="1">
        <v>1013</v>
      </c>
      <c r="M6" s="7" t="s">
        <v>431</v>
      </c>
      <c r="N6" s="8"/>
      <c r="O6" s="8">
        <v>3.5</v>
      </c>
      <c r="P6" s="9">
        <v>6</v>
      </c>
      <c r="Q6" s="8">
        <v>70</v>
      </c>
      <c r="R6" s="8">
        <v>58</v>
      </c>
      <c r="S6" s="25" t="s">
        <v>77</v>
      </c>
    </row>
    <row r="7" spans="1:19" ht="42" customHeight="1">
      <c r="A7" s="23">
        <v>37534</v>
      </c>
      <c r="B7" s="13">
        <v>8</v>
      </c>
      <c r="C7" s="12">
        <v>13</v>
      </c>
      <c r="D7" s="4" t="s">
        <v>233</v>
      </c>
      <c r="E7" s="10">
        <v>0.8</v>
      </c>
      <c r="F7" s="39">
        <v>4</v>
      </c>
      <c r="G7" s="41" t="s">
        <v>53</v>
      </c>
      <c r="H7" s="15">
        <v>34.6</v>
      </c>
      <c r="I7" s="4" t="s">
        <v>54</v>
      </c>
      <c r="J7" s="5" t="s">
        <v>60</v>
      </c>
      <c r="K7" s="6"/>
      <c r="L7" s="1">
        <v>1008</v>
      </c>
      <c r="M7" s="7" t="s">
        <v>432</v>
      </c>
      <c r="N7" s="8"/>
      <c r="O7" s="8">
        <v>2</v>
      </c>
      <c r="P7" s="9">
        <v>6</v>
      </c>
      <c r="Q7" s="8">
        <v>75</v>
      </c>
      <c r="R7" s="8">
        <v>80</v>
      </c>
      <c r="S7" s="25" t="s">
        <v>77</v>
      </c>
    </row>
    <row r="8" spans="1:19" ht="42" customHeight="1">
      <c r="A8" s="23">
        <v>37535</v>
      </c>
      <c r="B8" s="13">
        <v>7</v>
      </c>
      <c r="C8" s="12">
        <v>13</v>
      </c>
      <c r="D8" s="4" t="s">
        <v>298</v>
      </c>
      <c r="E8" s="10">
        <v>23</v>
      </c>
      <c r="F8" s="39">
        <v>5</v>
      </c>
      <c r="G8" s="41" t="s">
        <v>53</v>
      </c>
      <c r="H8" s="15">
        <v>42.9</v>
      </c>
      <c r="I8" s="4" t="s">
        <v>54</v>
      </c>
      <c r="J8" s="5" t="s">
        <v>54</v>
      </c>
      <c r="K8" s="6"/>
      <c r="L8" s="1">
        <v>999</v>
      </c>
      <c r="M8" s="7" t="s">
        <v>433</v>
      </c>
      <c r="N8" s="8"/>
      <c r="O8" s="8"/>
      <c r="P8" s="9">
        <v>6</v>
      </c>
      <c r="Q8" s="8">
        <v>92</v>
      </c>
      <c r="R8" s="8">
        <v>100</v>
      </c>
      <c r="S8" s="25" t="s">
        <v>77</v>
      </c>
    </row>
    <row r="9" spans="1:19" ht="42" customHeight="1">
      <c r="A9" s="23">
        <v>37536</v>
      </c>
      <c r="B9" s="13">
        <v>4</v>
      </c>
      <c r="C9" s="12">
        <v>7</v>
      </c>
      <c r="D9" s="4" t="s">
        <v>249</v>
      </c>
      <c r="E9" s="10">
        <v>2.5</v>
      </c>
      <c r="F9" s="39">
        <v>3</v>
      </c>
      <c r="G9" s="41" t="s">
        <v>59</v>
      </c>
      <c r="H9" s="15">
        <v>36.6</v>
      </c>
      <c r="I9" s="4" t="s">
        <v>54</v>
      </c>
      <c r="J9" s="5" t="s">
        <v>54</v>
      </c>
      <c r="K9" s="6"/>
      <c r="L9" s="1">
        <v>1011</v>
      </c>
      <c r="M9" s="7" t="s">
        <v>434</v>
      </c>
      <c r="N9" s="8"/>
      <c r="O9" s="8">
        <v>0.5</v>
      </c>
      <c r="P9" s="9">
        <v>3</v>
      </c>
      <c r="Q9" s="8">
        <v>80</v>
      </c>
      <c r="R9" s="8">
        <v>96</v>
      </c>
      <c r="S9" s="25" t="s">
        <v>77</v>
      </c>
    </row>
    <row r="10" spans="1:19" ht="42" customHeight="1">
      <c r="A10" s="23">
        <v>37537</v>
      </c>
      <c r="B10" s="13">
        <v>1</v>
      </c>
      <c r="C10" s="12">
        <v>5</v>
      </c>
      <c r="D10" s="4" t="s">
        <v>435</v>
      </c>
      <c r="E10" s="10">
        <v>3.6</v>
      </c>
      <c r="F10" s="39">
        <v>2</v>
      </c>
      <c r="G10" s="41" t="s">
        <v>59</v>
      </c>
      <c r="H10" s="15">
        <v>18</v>
      </c>
      <c r="I10" s="4" t="s">
        <v>54</v>
      </c>
      <c r="J10" s="5" t="s">
        <v>75</v>
      </c>
      <c r="K10" s="6"/>
      <c r="L10" s="1">
        <v>1007</v>
      </c>
      <c r="M10" s="46" t="s">
        <v>436</v>
      </c>
      <c r="N10" s="8"/>
      <c r="O10" s="8">
        <v>0.5</v>
      </c>
      <c r="P10" s="9">
        <v>0</v>
      </c>
      <c r="Q10" s="8">
        <v>85</v>
      </c>
      <c r="R10" s="8">
        <v>95</v>
      </c>
      <c r="S10" s="25" t="s">
        <v>77</v>
      </c>
    </row>
    <row r="11" spans="1:19" ht="42" customHeight="1">
      <c r="A11" s="23">
        <v>37538</v>
      </c>
      <c r="B11" s="13">
        <v>5</v>
      </c>
      <c r="C11" s="12">
        <v>10</v>
      </c>
      <c r="D11" s="4"/>
      <c r="E11" s="10">
        <v>0</v>
      </c>
      <c r="F11" s="39">
        <v>3</v>
      </c>
      <c r="G11" s="41" t="s">
        <v>135</v>
      </c>
      <c r="H11" s="15">
        <v>29.8</v>
      </c>
      <c r="I11" s="4" t="s">
        <v>54</v>
      </c>
      <c r="J11" s="5" t="s">
        <v>54</v>
      </c>
      <c r="K11" s="6"/>
      <c r="L11" s="1">
        <v>1009</v>
      </c>
      <c r="M11" s="7" t="s">
        <v>437</v>
      </c>
      <c r="N11" s="8"/>
      <c r="O11" s="8">
        <v>0.5</v>
      </c>
      <c r="P11" s="9">
        <v>3</v>
      </c>
      <c r="Q11" s="8">
        <v>73</v>
      </c>
      <c r="R11" s="8">
        <v>96</v>
      </c>
      <c r="S11" s="25"/>
    </row>
    <row r="12" spans="1:19" ht="42" customHeight="1">
      <c r="A12" s="23">
        <v>37539</v>
      </c>
      <c r="B12" s="13">
        <v>0</v>
      </c>
      <c r="C12" s="12">
        <v>9</v>
      </c>
      <c r="D12" s="4"/>
      <c r="E12" s="10">
        <v>0</v>
      </c>
      <c r="F12" s="39">
        <v>3</v>
      </c>
      <c r="G12" s="41" t="s">
        <v>135</v>
      </c>
      <c r="H12" s="15">
        <v>32.3</v>
      </c>
      <c r="I12" s="4" t="s">
        <v>79</v>
      </c>
      <c r="J12" s="5" t="s">
        <v>54</v>
      </c>
      <c r="K12" s="6"/>
      <c r="L12" s="1">
        <v>1008</v>
      </c>
      <c r="M12" s="7" t="s">
        <v>438</v>
      </c>
      <c r="N12" s="8"/>
      <c r="O12" s="8">
        <v>0.5</v>
      </c>
      <c r="P12" s="9">
        <v>-1</v>
      </c>
      <c r="Q12" s="8">
        <v>75</v>
      </c>
      <c r="R12" s="8">
        <v>95</v>
      </c>
      <c r="S12" s="25"/>
    </row>
    <row r="13" spans="1:19" ht="42" customHeight="1">
      <c r="A13" s="23">
        <v>37540</v>
      </c>
      <c r="B13" s="13">
        <v>-1</v>
      </c>
      <c r="C13" s="12">
        <v>7</v>
      </c>
      <c r="D13" s="4"/>
      <c r="E13" s="10">
        <v>0</v>
      </c>
      <c r="F13" s="39">
        <v>3</v>
      </c>
      <c r="G13" s="41" t="s">
        <v>62</v>
      </c>
      <c r="H13" s="15">
        <v>27.4</v>
      </c>
      <c r="I13" s="4" t="s">
        <v>63</v>
      </c>
      <c r="J13" s="5" t="s">
        <v>60</v>
      </c>
      <c r="K13" s="6"/>
      <c r="L13" s="1">
        <v>1012</v>
      </c>
      <c r="M13" s="7" t="s">
        <v>439</v>
      </c>
      <c r="N13" s="8"/>
      <c r="O13" s="8">
        <v>3</v>
      </c>
      <c r="P13" s="9">
        <v>-2</v>
      </c>
      <c r="Q13" s="8">
        <v>70</v>
      </c>
      <c r="R13" s="8">
        <v>68</v>
      </c>
      <c r="S13" s="25"/>
    </row>
    <row r="14" spans="1:19" ht="42" customHeight="1">
      <c r="A14" s="23">
        <v>37541</v>
      </c>
      <c r="B14" s="13">
        <v>-1</v>
      </c>
      <c r="C14" s="12">
        <v>3</v>
      </c>
      <c r="D14" s="4"/>
      <c r="E14" s="10">
        <v>0</v>
      </c>
      <c r="F14" s="39">
        <v>3</v>
      </c>
      <c r="G14" s="41" t="s">
        <v>62</v>
      </c>
      <c r="H14" s="15">
        <v>28</v>
      </c>
      <c r="I14" s="4" t="s">
        <v>54</v>
      </c>
      <c r="J14" s="5" t="s">
        <v>54</v>
      </c>
      <c r="K14" s="6"/>
      <c r="L14" s="1">
        <v>1010</v>
      </c>
      <c r="M14" s="7" t="s">
        <v>440</v>
      </c>
      <c r="N14" s="8"/>
      <c r="O14" s="8"/>
      <c r="P14" s="9">
        <v>-2</v>
      </c>
      <c r="Q14" s="8">
        <v>81</v>
      </c>
      <c r="R14" s="8">
        <v>100</v>
      </c>
      <c r="S14" s="25"/>
    </row>
    <row r="15" spans="1:19" ht="42" customHeight="1">
      <c r="A15" s="23">
        <v>37542</v>
      </c>
      <c r="B15" s="13">
        <v>0</v>
      </c>
      <c r="C15" s="12">
        <v>3</v>
      </c>
      <c r="D15" s="4" t="s">
        <v>442</v>
      </c>
      <c r="E15" s="10">
        <v>0.5</v>
      </c>
      <c r="F15" s="39">
        <v>2</v>
      </c>
      <c r="G15" s="41" t="s">
        <v>62</v>
      </c>
      <c r="H15" s="15">
        <v>23.7</v>
      </c>
      <c r="I15" s="4" t="s">
        <v>54</v>
      </c>
      <c r="J15" s="5" t="s">
        <v>54</v>
      </c>
      <c r="K15" s="6"/>
      <c r="L15" s="1">
        <v>1011</v>
      </c>
      <c r="M15" s="46" t="s">
        <v>441</v>
      </c>
      <c r="N15" s="8"/>
      <c r="O15" s="8"/>
      <c r="P15" s="9">
        <v>0</v>
      </c>
      <c r="Q15" s="8">
        <v>80</v>
      </c>
      <c r="R15" s="8">
        <v>100</v>
      </c>
      <c r="S15" s="25" t="s">
        <v>57</v>
      </c>
    </row>
    <row r="16" spans="1:19" ht="42" customHeight="1">
      <c r="A16" s="23">
        <v>37543</v>
      </c>
      <c r="B16" s="13">
        <v>3</v>
      </c>
      <c r="C16" s="12">
        <v>12</v>
      </c>
      <c r="D16" s="4" t="s">
        <v>122</v>
      </c>
      <c r="E16" s="10">
        <v>0.2</v>
      </c>
      <c r="F16" s="39">
        <v>4</v>
      </c>
      <c r="G16" s="41" t="s">
        <v>57</v>
      </c>
      <c r="H16" s="15">
        <v>30.9</v>
      </c>
      <c r="I16" s="4" t="s">
        <v>54</v>
      </c>
      <c r="J16" s="5" t="s">
        <v>60</v>
      </c>
      <c r="K16" s="6"/>
      <c r="L16" s="1">
        <v>1007</v>
      </c>
      <c r="M16" s="7" t="s">
        <v>443</v>
      </c>
      <c r="N16" s="8"/>
      <c r="O16" s="8">
        <v>2</v>
      </c>
      <c r="P16" s="9">
        <v>2</v>
      </c>
      <c r="Q16" s="8">
        <v>68</v>
      </c>
      <c r="R16" s="8">
        <v>75</v>
      </c>
      <c r="S16" s="25"/>
    </row>
    <row r="17" spans="1:19" ht="42" customHeight="1">
      <c r="A17" s="23">
        <v>37544</v>
      </c>
      <c r="B17" s="13">
        <v>8</v>
      </c>
      <c r="C17" s="12">
        <v>14</v>
      </c>
      <c r="D17" s="4"/>
      <c r="E17" s="10">
        <v>0</v>
      </c>
      <c r="F17" s="39">
        <v>4</v>
      </c>
      <c r="G17" s="41" t="s">
        <v>69</v>
      </c>
      <c r="H17" s="15">
        <v>37.9</v>
      </c>
      <c r="I17" s="4" t="s">
        <v>63</v>
      </c>
      <c r="J17" s="5" t="s">
        <v>60</v>
      </c>
      <c r="K17" s="6"/>
      <c r="L17" s="1">
        <v>1010</v>
      </c>
      <c r="M17" s="7" t="s">
        <v>444</v>
      </c>
      <c r="N17" s="8"/>
      <c r="O17" s="8">
        <v>1.5</v>
      </c>
      <c r="P17" s="9">
        <v>6</v>
      </c>
      <c r="Q17" s="8">
        <v>58</v>
      </c>
      <c r="R17" s="8">
        <v>80</v>
      </c>
      <c r="S17" s="25"/>
    </row>
    <row r="18" spans="1:19" ht="42" customHeight="1">
      <c r="A18" s="23">
        <v>37545</v>
      </c>
      <c r="B18" s="13">
        <v>9</v>
      </c>
      <c r="C18" s="12">
        <v>14</v>
      </c>
      <c r="D18" s="4" t="s">
        <v>100</v>
      </c>
      <c r="E18" s="48">
        <v>11.9</v>
      </c>
      <c r="F18" s="39">
        <v>3</v>
      </c>
      <c r="G18" s="41" t="s">
        <v>69</v>
      </c>
      <c r="H18" s="15">
        <v>30.2</v>
      </c>
      <c r="I18" s="4" t="s">
        <v>63</v>
      </c>
      <c r="J18" s="5" t="s">
        <v>54</v>
      </c>
      <c r="K18" s="6"/>
      <c r="L18" s="1">
        <v>1000</v>
      </c>
      <c r="M18" s="7" t="s">
        <v>445</v>
      </c>
      <c r="N18" s="8"/>
      <c r="O18" s="8">
        <v>1</v>
      </c>
      <c r="P18" s="9">
        <v>8</v>
      </c>
      <c r="Q18" s="8">
        <v>78</v>
      </c>
      <c r="R18" s="8">
        <v>96</v>
      </c>
      <c r="S18" s="25" t="s">
        <v>77</v>
      </c>
    </row>
    <row r="19" spans="1:19" ht="42" customHeight="1">
      <c r="A19" s="23">
        <v>37546</v>
      </c>
      <c r="B19" s="13">
        <v>8</v>
      </c>
      <c r="C19" s="12">
        <v>12</v>
      </c>
      <c r="D19" s="4" t="s">
        <v>111</v>
      </c>
      <c r="E19" s="10">
        <v>3</v>
      </c>
      <c r="F19" s="39">
        <v>4</v>
      </c>
      <c r="G19" s="41" t="s">
        <v>57</v>
      </c>
      <c r="H19" s="15">
        <v>40.7</v>
      </c>
      <c r="I19" s="4" t="s">
        <v>54</v>
      </c>
      <c r="J19" s="5" t="s">
        <v>54</v>
      </c>
      <c r="K19" s="6"/>
      <c r="L19" s="1">
        <v>996</v>
      </c>
      <c r="M19" s="7" t="s">
        <v>446</v>
      </c>
      <c r="N19" s="8"/>
      <c r="O19" s="8"/>
      <c r="P19" s="9">
        <v>7</v>
      </c>
      <c r="Q19" s="8">
        <v>75</v>
      </c>
      <c r="R19" s="8">
        <v>100</v>
      </c>
      <c r="S19" s="25" t="s">
        <v>77</v>
      </c>
    </row>
    <row r="20" spans="1:19" ht="42" customHeight="1">
      <c r="A20" s="23">
        <v>37547</v>
      </c>
      <c r="B20" s="13">
        <v>4</v>
      </c>
      <c r="C20" s="12">
        <v>8</v>
      </c>
      <c r="D20" s="4"/>
      <c r="E20" s="10">
        <v>0</v>
      </c>
      <c r="F20" s="39">
        <v>4</v>
      </c>
      <c r="G20" s="41" t="s">
        <v>53</v>
      </c>
      <c r="H20" s="15">
        <v>35.1</v>
      </c>
      <c r="I20" s="4" t="s">
        <v>54</v>
      </c>
      <c r="J20" s="5" t="s">
        <v>60</v>
      </c>
      <c r="K20" s="6"/>
      <c r="L20" s="1">
        <v>1005</v>
      </c>
      <c r="M20" s="7" t="s">
        <v>447</v>
      </c>
      <c r="N20" s="8"/>
      <c r="O20" s="8">
        <v>1.5</v>
      </c>
      <c r="P20" s="9">
        <v>3</v>
      </c>
      <c r="Q20" s="8">
        <v>65</v>
      </c>
      <c r="R20" s="8">
        <v>85</v>
      </c>
      <c r="S20" s="25"/>
    </row>
    <row r="21" spans="1:19" ht="42" customHeight="1">
      <c r="A21" s="23">
        <v>37548</v>
      </c>
      <c r="B21" s="13">
        <v>2</v>
      </c>
      <c r="C21" s="12">
        <v>6</v>
      </c>
      <c r="D21" s="4" t="s">
        <v>448</v>
      </c>
      <c r="E21" s="10">
        <v>5</v>
      </c>
      <c r="F21" s="39">
        <v>3</v>
      </c>
      <c r="G21" s="41" t="s">
        <v>59</v>
      </c>
      <c r="H21" s="15">
        <v>26.5</v>
      </c>
      <c r="I21" s="4" t="s">
        <v>63</v>
      </c>
      <c r="J21" s="5" t="s">
        <v>60</v>
      </c>
      <c r="K21" s="6"/>
      <c r="L21" s="1">
        <v>1004</v>
      </c>
      <c r="M21" s="7" t="s">
        <v>449</v>
      </c>
      <c r="N21" s="8"/>
      <c r="O21" s="8">
        <v>1.5</v>
      </c>
      <c r="P21" s="9">
        <v>2</v>
      </c>
      <c r="Q21" s="8">
        <v>75</v>
      </c>
      <c r="R21" s="8">
        <v>75</v>
      </c>
      <c r="S21" s="25" t="s">
        <v>57</v>
      </c>
    </row>
    <row r="22" spans="1:19" ht="42" customHeight="1">
      <c r="A22" s="23">
        <v>37549</v>
      </c>
      <c r="B22" s="13">
        <v>0</v>
      </c>
      <c r="C22" s="12">
        <v>8</v>
      </c>
      <c r="D22" s="4"/>
      <c r="E22" s="10">
        <v>0</v>
      </c>
      <c r="F22" s="39">
        <v>2</v>
      </c>
      <c r="G22" s="41" t="s">
        <v>53</v>
      </c>
      <c r="H22" s="15">
        <v>21.2</v>
      </c>
      <c r="I22" s="4" t="s">
        <v>63</v>
      </c>
      <c r="J22" s="5" t="s">
        <v>63</v>
      </c>
      <c r="K22" s="6"/>
      <c r="L22" s="1">
        <v>1015</v>
      </c>
      <c r="M22" s="7" t="s">
        <v>450</v>
      </c>
      <c r="N22" s="8"/>
      <c r="O22" s="8">
        <v>5</v>
      </c>
      <c r="P22" s="9">
        <v>-1</v>
      </c>
      <c r="Q22" s="8">
        <v>53</v>
      </c>
      <c r="R22" s="8">
        <v>45</v>
      </c>
      <c r="S22" s="25"/>
    </row>
    <row r="23" spans="1:19" ht="42" customHeight="1">
      <c r="A23" s="23">
        <v>37550</v>
      </c>
      <c r="B23" s="13">
        <v>-1</v>
      </c>
      <c r="C23" s="12">
        <v>9</v>
      </c>
      <c r="D23" s="4" t="s">
        <v>399</v>
      </c>
      <c r="E23" s="10">
        <v>7.2</v>
      </c>
      <c r="F23" s="39">
        <v>6</v>
      </c>
      <c r="G23" s="41" t="s">
        <v>57</v>
      </c>
      <c r="H23" s="15">
        <v>42.2</v>
      </c>
      <c r="I23" s="4" t="s">
        <v>63</v>
      </c>
      <c r="J23" s="5" t="s">
        <v>54</v>
      </c>
      <c r="K23" s="6"/>
      <c r="L23" s="1">
        <v>1001</v>
      </c>
      <c r="M23" s="7" t="s">
        <v>451</v>
      </c>
      <c r="N23" s="8"/>
      <c r="O23" s="8"/>
      <c r="P23" s="9">
        <v>-1</v>
      </c>
      <c r="Q23" s="8">
        <v>76</v>
      </c>
      <c r="R23" s="8">
        <v>98</v>
      </c>
      <c r="S23" s="25" t="s">
        <v>77</v>
      </c>
    </row>
    <row r="24" spans="1:19" ht="42" customHeight="1">
      <c r="A24" s="23">
        <v>37551</v>
      </c>
      <c r="B24" s="13">
        <v>7</v>
      </c>
      <c r="C24" s="12">
        <v>14</v>
      </c>
      <c r="D24" s="4" t="s">
        <v>452</v>
      </c>
      <c r="E24" s="10">
        <v>7</v>
      </c>
      <c r="F24" s="39">
        <v>3</v>
      </c>
      <c r="G24" s="41" t="s">
        <v>57</v>
      </c>
      <c r="H24" s="15">
        <v>25.1</v>
      </c>
      <c r="I24" s="4" t="s">
        <v>54</v>
      </c>
      <c r="J24" s="5" t="s">
        <v>60</v>
      </c>
      <c r="K24" s="6"/>
      <c r="L24" s="1">
        <v>995</v>
      </c>
      <c r="M24" s="7" t="s">
        <v>453</v>
      </c>
      <c r="N24" s="8"/>
      <c r="O24" s="8">
        <v>1.5</v>
      </c>
      <c r="P24" s="9">
        <v>6</v>
      </c>
      <c r="Q24" s="8">
        <v>86</v>
      </c>
      <c r="R24" s="8">
        <v>85</v>
      </c>
      <c r="S24" s="25" t="s">
        <v>77</v>
      </c>
    </row>
    <row r="25" spans="1:19" ht="42" customHeight="1">
      <c r="A25" s="23">
        <v>37552</v>
      </c>
      <c r="B25" s="13">
        <v>6</v>
      </c>
      <c r="C25" s="12">
        <v>14</v>
      </c>
      <c r="D25" s="4" t="s">
        <v>454</v>
      </c>
      <c r="E25" s="10">
        <v>0.5</v>
      </c>
      <c r="F25" s="39">
        <v>6</v>
      </c>
      <c r="G25" s="41" t="s">
        <v>69</v>
      </c>
      <c r="H25" s="15">
        <v>53.2</v>
      </c>
      <c r="I25" s="4" t="s">
        <v>63</v>
      </c>
      <c r="J25" s="5" t="s">
        <v>60</v>
      </c>
      <c r="K25" s="6"/>
      <c r="L25" s="1">
        <v>992</v>
      </c>
      <c r="M25" s="7" t="s">
        <v>455</v>
      </c>
      <c r="N25" s="8"/>
      <c r="O25" s="8">
        <v>1</v>
      </c>
      <c r="P25" s="9">
        <v>6</v>
      </c>
      <c r="Q25" s="8">
        <v>60</v>
      </c>
      <c r="R25" s="8">
        <v>88</v>
      </c>
      <c r="S25" s="25"/>
    </row>
    <row r="26" spans="1:19" ht="42" customHeight="1">
      <c r="A26" s="23">
        <v>37553</v>
      </c>
      <c r="B26" s="13">
        <v>2</v>
      </c>
      <c r="C26" s="12">
        <v>9</v>
      </c>
      <c r="D26" s="4" t="s">
        <v>456</v>
      </c>
      <c r="E26" s="10">
        <v>2.2</v>
      </c>
      <c r="F26" s="39">
        <v>3</v>
      </c>
      <c r="G26" s="41" t="s">
        <v>69</v>
      </c>
      <c r="H26" s="15">
        <v>34.3</v>
      </c>
      <c r="I26" s="4" t="s">
        <v>63</v>
      </c>
      <c r="J26" s="5" t="s">
        <v>63</v>
      </c>
      <c r="K26" s="6"/>
      <c r="L26" s="1">
        <v>1005</v>
      </c>
      <c r="M26" s="7" t="s">
        <v>457</v>
      </c>
      <c r="N26" s="8"/>
      <c r="O26" s="8">
        <v>3</v>
      </c>
      <c r="P26" s="9">
        <v>1</v>
      </c>
      <c r="Q26" s="8">
        <v>60</v>
      </c>
      <c r="R26" s="8">
        <v>58</v>
      </c>
      <c r="S26" s="25" t="s">
        <v>77</v>
      </c>
    </row>
    <row r="27" spans="1:19" ht="42" customHeight="1">
      <c r="A27" s="23">
        <v>37554</v>
      </c>
      <c r="B27" s="13">
        <v>-1</v>
      </c>
      <c r="C27" s="12">
        <v>12</v>
      </c>
      <c r="D27" s="4" t="s">
        <v>458</v>
      </c>
      <c r="E27" s="10">
        <v>8</v>
      </c>
      <c r="F27" s="39">
        <v>4</v>
      </c>
      <c r="G27" s="41" t="s">
        <v>57</v>
      </c>
      <c r="H27" s="15">
        <v>45.2</v>
      </c>
      <c r="I27" s="4" t="s">
        <v>119</v>
      </c>
      <c r="J27" s="5" t="s">
        <v>63</v>
      </c>
      <c r="K27" s="6"/>
      <c r="L27" s="1">
        <v>1011</v>
      </c>
      <c r="M27" s="7" t="s">
        <v>459</v>
      </c>
      <c r="N27" s="8"/>
      <c r="O27" s="8">
        <v>4</v>
      </c>
      <c r="P27" s="9">
        <v>-1</v>
      </c>
      <c r="Q27" s="8">
        <v>70</v>
      </c>
      <c r="R27" s="8">
        <v>55</v>
      </c>
      <c r="S27" s="25" t="s">
        <v>77</v>
      </c>
    </row>
    <row r="28" spans="1:19" ht="42" customHeight="1">
      <c r="A28" s="23">
        <v>37555</v>
      </c>
      <c r="B28" s="13">
        <v>7</v>
      </c>
      <c r="C28" s="12">
        <v>11</v>
      </c>
      <c r="D28" s="4" t="s">
        <v>111</v>
      </c>
      <c r="E28" s="10">
        <v>2.1</v>
      </c>
      <c r="F28" s="39">
        <v>6</v>
      </c>
      <c r="G28" s="41" t="s">
        <v>69</v>
      </c>
      <c r="H28" s="15">
        <v>50.1</v>
      </c>
      <c r="I28" s="4" t="s">
        <v>54</v>
      </c>
      <c r="J28" s="5" t="s">
        <v>60</v>
      </c>
      <c r="K28" s="6"/>
      <c r="L28" s="1">
        <v>996</v>
      </c>
      <c r="M28" s="7" t="s">
        <v>460</v>
      </c>
      <c r="N28" s="8"/>
      <c r="O28" s="8">
        <v>1</v>
      </c>
      <c r="P28" s="9">
        <v>6</v>
      </c>
      <c r="Q28" s="8">
        <v>61</v>
      </c>
      <c r="R28" s="8">
        <v>85</v>
      </c>
      <c r="S28" s="25" t="s">
        <v>77</v>
      </c>
    </row>
    <row r="29" spans="1:19" ht="42" customHeight="1">
      <c r="A29" s="23">
        <v>37556</v>
      </c>
      <c r="B29" s="13">
        <v>5</v>
      </c>
      <c r="C29" s="12">
        <v>13</v>
      </c>
      <c r="D29" s="4" t="s">
        <v>111</v>
      </c>
      <c r="E29" s="10">
        <v>5.4</v>
      </c>
      <c r="F29" s="39">
        <v>8</v>
      </c>
      <c r="G29" s="41" t="s">
        <v>69</v>
      </c>
      <c r="H29" s="50">
        <v>73.8</v>
      </c>
      <c r="I29" s="49" t="s">
        <v>54</v>
      </c>
      <c r="J29" s="5" t="s">
        <v>54</v>
      </c>
      <c r="K29" s="6"/>
      <c r="L29" s="1">
        <v>1015</v>
      </c>
      <c r="M29" s="46" t="s">
        <v>461</v>
      </c>
      <c r="N29" s="8"/>
      <c r="O29" s="8">
        <v>0.5</v>
      </c>
      <c r="P29" s="9">
        <v>4</v>
      </c>
      <c r="Q29" s="8">
        <v>65</v>
      </c>
      <c r="R29" s="8">
        <v>96</v>
      </c>
      <c r="S29" s="25" t="s">
        <v>77</v>
      </c>
    </row>
    <row r="30" spans="1:19" ht="42" customHeight="1">
      <c r="A30" s="23">
        <v>37557</v>
      </c>
      <c r="B30" s="13">
        <v>3</v>
      </c>
      <c r="C30" s="12">
        <v>9</v>
      </c>
      <c r="D30" s="4" t="s">
        <v>462</v>
      </c>
      <c r="E30" s="10">
        <v>14.8</v>
      </c>
      <c r="F30" s="39">
        <v>6</v>
      </c>
      <c r="G30" s="41" t="s">
        <v>59</v>
      </c>
      <c r="H30" s="51">
        <v>73.4</v>
      </c>
      <c r="I30" s="4" t="s">
        <v>54</v>
      </c>
      <c r="J30" s="5" t="s">
        <v>60</v>
      </c>
      <c r="K30" s="6"/>
      <c r="L30" s="1">
        <v>996</v>
      </c>
      <c r="M30" s="7" t="s">
        <v>463</v>
      </c>
      <c r="N30" s="8" t="s">
        <v>142</v>
      </c>
      <c r="O30" s="8">
        <v>1</v>
      </c>
      <c r="P30" s="9">
        <v>1</v>
      </c>
      <c r="Q30" s="8">
        <v>70</v>
      </c>
      <c r="R30" s="8">
        <v>88</v>
      </c>
      <c r="S30" s="25" t="s">
        <v>77</v>
      </c>
    </row>
    <row r="31" spans="1:19" ht="42" customHeight="1">
      <c r="A31" s="23">
        <v>37558</v>
      </c>
      <c r="B31" s="13">
        <v>3</v>
      </c>
      <c r="C31" s="12">
        <v>9</v>
      </c>
      <c r="D31" s="4"/>
      <c r="E31" s="10">
        <v>0</v>
      </c>
      <c r="F31" s="39">
        <v>3</v>
      </c>
      <c r="G31" s="41" t="s">
        <v>53</v>
      </c>
      <c r="H31" s="15">
        <v>31.5</v>
      </c>
      <c r="I31" s="4" t="s">
        <v>63</v>
      </c>
      <c r="J31" s="5" t="s">
        <v>63</v>
      </c>
      <c r="K31" s="6"/>
      <c r="L31" s="1">
        <v>1022</v>
      </c>
      <c r="M31" s="7" t="s">
        <v>464</v>
      </c>
      <c r="N31" s="8"/>
      <c r="O31" s="8">
        <v>4</v>
      </c>
      <c r="P31" s="9">
        <v>2</v>
      </c>
      <c r="Q31" s="8">
        <v>62</v>
      </c>
      <c r="R31" s="8">
        <v>53</v>
      </c>
      <c r="S31" s="25"/>
    </row>
    <row r="32" spans="1:19" ht="42" customHeight="1">
      <c r="A32" s="23">
        <v>37559</v>
      </c>
      <c r="B32" s="13">
        <v>4</v>
      </c>
      <c r="C32" s="12">
        <v>8</v>
      </c>
      <c r="D32" s="4" t="s">
        <v>465</v>
      </c>
      <c r="E32" s="10">
        <v>1.2</v>
      </c>
      <c r="F32" s="39">
        <v>3</v>
      </c>
      <c r="G32" s="41" t="s">
        <v>193</v>
      </c>
      <c r="H32" s="15">
        <v>29.7</v>
      </c>
      <c r="I32" s="4" t="s">
        <v>54</v>
      </c>
      <c r="J32" s="5" t="s">
        <v>54</v>
      </c>
      <c r="K32" s="6"/>
      <c r="L32" s="1">
        <v>1007</v>
      </c>
      <c r="M32" s="7" t="s">
        <v>466</v>
      </c>
      <c r="N32" s="8"/>
      <c r="O32" s="8"/>
      <c r="P32" s="9">
        <v>4</v>
      </c>
      <c r="Q32" s="8">
        <v>86</v>
      </c>
      <c r="R32" s="8">
        <v>98</v>
      </c>
      <c r="S32" s="25" t="s">
        <v>77</v>
      </c>
    </row>
    <row r="33" spans="1:19" ht="42" customHeight="1">
      <c r="A33" s="26">
        <v>37560</v>
      </c>
      <c r="B33" s="27">
        <v>-1</v>
      </c>
      <c r="C33" s="28">
        <v>8</v>
      </c>
      <c r="D33" s="29" t="s">
        <v>208</v>
      </c>
      <c r="E33" s="30">
        <v>0.3</v>
      </c>
      <c r="F33" s="40">
        <v>3</v>
      </c>
      <c r="G33" s="42" t="s">
        <v>57</v>
      </c>
      <c r="H33" s="31">
        <v>32.5</v>
      </c>
      <c r="I33" s="29" t="s">
        <v>79</v>
      </c>
      <c r="J33" s="32" t="s">
        <v>63</v>
      </c>
      <c r="K33" s="33"/>
      <c r="L33" s="34">
        <v>1015</v>
      </c>
      <c r="M33" s="35" t="s">
        <v>467</v>
      </c>
      <c r="N33" s="36"/>
      <c r="O33" s="36">
        <v>5</v>
      </c>
      <c r="P33" s="37">
        <v>-2</v>
      </c>
      <c r="Q33" s="36">
        <v>65</v>
      </c>
      <c r="R33" s="36">
        <v>50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0" t="s">
        <v>22</v>
      </c>
      <c r="B100" s="70"/>
      <c r="C100" s="70"/>
      <c r="D100" s="16">
        <f>AVERAGE(B3:B33,C3:C33)</f>
        <v>7.080645161290323</v>
      </c>
      <c r="E100" s="70" t="s">
        <v>31</v>
      </c>
      <c r="F100" s="70"/>
      <c r="G100" s="70"/>
      <c r="H100" s="70"/>
      <c r="I100" s="17">
        <f>SUM(E3:E33)</f>
        <v>104</v>
      </c>
      <c r="J100" s="70" t="s">
        <v>38</v>
      </c>
      <c r="K100" s="70"/>
      <c r="L100" s="18">
        <f>SUM(O3:O33)</f>
        <v>66</v>
      </c>
    </row>
    <row r="101" spans="1:12" ht="30" customHeight="1">
      <c r="A101" s="70" t="s">
        <v>27</v>
      </c>
      <c r="B101" s="70"/>
      <c r="C101" s="70"/>
      <c r="D101" s="16">
        <f>AVERAGE(B3:B33)</f>
        <v>3.6451612903225805</v>
      </c>
      <c r="E101" s="70" t="s">
        <v>32</v>
      </c>
      <c r="F101" s="70"/>
      <c r="G101" s="70"/>
      <c r="H101" s="70"/>
      <c r="I101" s="17">
        <f>AVERAGE(E3:E33)</f>
        <v>3.3548387096774195</v>
      </c>
      <c r="J101" s="70" t="s">
        <v>39</v>
      </c>
      <c r="K101" s="70"/>
      <c r="L101" s="18">
        <f>COUNTIF(R3:R33,"&lt;31")</f>
        <v>2</v>
      </c>
    </row>
    <row r="102" spans="1:12" ht="30" customHeight="1">
      <c r="A102" s="70" t="s">
        <v>28</v>
      </c>
      <c r="B102" s="70"/>
      <c r="C102" s="70"/>
      <c r="D102" s="16">
        <f>AVERAGE(C3:C33)</f>
        <v>10.516129032258064</v>
      </c>
      <c r="E102" s="70" t="s">
        <v>33</v>
      </c>
      <c r="F102" s="70"/>
      <c r="G102" s="70"/>
      <c r="H102" s="70"/>
      <c r="I102" s="17">
        <f>MAX(E3:E33)</f>
        <v>23</v>
      </c>
      <c r="J102" s="70" t="s">
        <v>41</v>
      </c>
      <c r="K102" s="70"/>
      <c r="L102" s="18">
        <f>COUNTIF(C3:C33,"&gt;19")</f>
        <v>0</v>
      </c>
    </row>
    <row r="103" spans="1:12" ht="30" customHeight="1">
      <c r="A103" s="70" t="s">
        <v>23</v>
      </c>
      <c r="B103" s="70"/>
      <c r="C103" s="70"/>
      <c r="D103" s="18">
        <f>MAX(B3:B33,C3:C33)</f>
        <v>18</v>
      </c>
      <c r="E103" s="70" t="s">
        <v>34</v>
      </c>
      <c r="F103" s="70"/>
      <c r="G103" s="70"/>
      <c r="H103" s="70"/>
      <c r="I103" s="18">
        <f>COUNTA(S3:S33)</f>
        <v>18</v>
      </c>
      <c r="J103" s="70" t="s">
        <v>37</v>
      </c>
      <c r="K103" s="70"/>
      <c r="L103" s="18">
        <f>COUNTA(N3:N33)</f>
        <v>1</v>
      </c>
    </row>
    <row r="104" spans="1:12" ht="30" customHeight="1">
      <c r="A104" s="70" t="s">
        <v>24</v>
      </c>
      <c r="B104" s="70"/>
      <c r="C104" s="70"/>
      <c r="D104" s="18">
        <f>MIN(B3:B33,C3:C33)</f>
        <v>-1</v>
      </c>
      <c r="E104" s="70" t="s">
        <v>35</v>
      </c>
      <c r="F104" s="70"/>
      <c r="G104" s="70"/>
      <c r="H104" s="70"/>
      <c r="I104" s="18">
        <f>COUNTIF(S3:S33,"R")</f>
        <v>16</v>
      </c>
      <c r="J104" s="70" t="s">
        <v>47</v>
      </c>
      <c r="K104" s="70"/>
      <c r="L104" s="43">
        <f>AVERAGE(F3:F33)</f>
        <v>3.6451612903225805</v>
      </c>
    </row>
    <row r="105" spans="1:12" ht="30" customHeight="1">
      <c r="A105" s="70" t="s">
        <v>26</v>
      </c>
      <c r="B105" s="70"/>
      <c r="C105" s="70"/>
      <c r="D105" s="18">
        <f>MAX(B3:B33)</f>
        <v>9</v>
      </c>
      <c r="E105" s="70" t="s">
        <v>36</v>
      </c>
      <c r="F105" s="70"/>
      <c r="G105" s="70"/>
      <c r="H105" s="70"/>
      <c r="I105" s="18">
        <f>COUNTIF(S3:S33,"S")</f>
        <v>2</v>
      </c>
      <c r="J105" s="70" t="s">
        <v>48</v>
      </c>
      <c r="K105" s="70"/>
      <c r="L105" s="43">
        <f>AVERAGE(H3:H33)</f>
        <v>34.45483870967742</v>
      </c>
    </row>
    <row r="106" spans="1:12" ht="30" customHeight="1">
      <c r="A106" s="70" t="s">
        <v>25</v>
      </c>
      <c r="B106" s="70"/>
      <c r="C106" s="70"/>
      <c r="D106" s="18">
        <f>MIN(C3:C33)</f>
        <v>3</v>
      </c>
      <c r="E106" s="70" t="s">
        <v>61</v>
      </c>
      <c r="F106" s="70"/>
      <c r="G106" s="70"/>
      <c r="H106" s="70"/>
      <c r="I106" s="18">
        <f>COUNTIF(F3:F33,"&gt;5")</f>
        <v>5</v>
      </c>
      <c r="J106" s="70" t="s">
        <v>49</v>
      </c>
      <c r="K106" s="70"/>
      <c r="L106" s="19">
        <v>0</v>
      </c>
    </row>
    <row r="107" spans="1:12" ht="30" customHeight="1">
      <c r="A107" s="70" t="s">
        <v>29</v>
      </c>
      <c r="B107" s="70"/>
      <c r="C107" s="70"/>
      <c r="D107" s="18">
        <f>COUNTIF(B3:B33,"&lt;1")</f>
        <v>8</v>
      </c>
      <c r="E107" s="70" t="s">
        <v>43</v>
      </c>
      <c r="F107" s="70"/>
      <c r="G107" s="70"/>
      <c r="H107" s="70"/>
      <c r="I107" s="17">
        <f>MAX(H3:H33)</f>
        <v>73.8</v>
      </c>
      <c r="J107" s="70" t="s">
        <v>50</v>
      </c>
      <c r="K107" s="70"/>
      <c r="L107" s="19">
        <v>101.5</v>
      </c>
    </row>
    <row r="108" spans="1:12" ht="30" customHeight="1">
      <c r="A108" s="70" t="s">
        <v>30</v>
      </c>
      <c r="B108" s="70"/>
      <c r="C108" s="70"/>
      <c r="D108" s="18">
        <f>COUNTIF(C3:C33,"&lt;1")</f>
        <v>0</v>
      </c>
      <c r="E108" s="70" t="s">
        <v>44</v>
      </c>
      <c r="F108" s="70"/>
      <c r="G108" s="70"/>
      <c r="H108" s="70"/>
      <c r="I108" s="18">
        <f>MAX(L3:L33)</f>
        <v>1022</v>
      </c>
      <c r="J108" s="70" t="s">
        <v>51</v>
      </c>
      <c r="K108" s="70"/>
      <c r="L108" s="19">
        <v>2.5</v>
      </c>
    </row>
    <row r="109" spans="1:12" ht="30" customHeight="1">
      <c r="A109" s="70" t="s">
        <v>40</v>
      </c>
      <c r="B109" s="70"/>
      <c r="C109" s="70"/>
      <c r="D109" s="18">
        <f>MIN(P3:P33)</f>
        <v>-2</v>
      </c>
      <c r="E109" s="70" t="s">
        <v>45</v>
      </c>
      <c r="F109" s="70"/>
      <c r="G109" s="70"/>
      <c r="H109" s="70"/>
      <c r="I109" s="18">
        <f>MIN(L3:L33)</f>
        <v>992</v>
      </c>
      <c r="J109" s="70"/>
      <c r="K109" s="70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7"/>
      <c r="H1" s="68"/>
      <c r="I1" s="57" t="s">
        <v>1</v>
      </c>
      <c r="J1" s="58"/>
      <c r="K1" s="63" t="s">
        <v>8</v>
      </c>
      <c r="L1" s="61" t="s">
        <v>10</v>
      </c>
      <c r="M1" s="65" t="s">
        <v>2</v>
      </c>
      <c r="N1" s="52" t="s">
        <v>19</v>
      </c>
      <c r="O1" s="52" t="s">
        <v>20</v>
      </c>
      <c r="P1" s="59" t="s">
        <v>21</v>
      </c>
      <c r="Q1" s="52" t="s">
        <v>14</v>
      </c>
      <c r="R1" s="52" t="s">
        <v>42</v>
      </c>
      <c r="S1" s="54" t="s">
        <v>46</v>
      </c>
    </row>
    <row r="2" spans="1:19" ht="42" customHeight="1">
      <c r="A2" s="22" t="s">
        <v>177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4"/>
      <c r="L2" s="62"/>
      <c r="M2" s="66"/>
      <c r="N2" s="69"/>
      <c r="O2" s="69"/>
      <c r="P2" s="60"/>
      <c r="Q2" s="56"/>
      <c r="R2" s="53"/>
      <c r="S2" s="55"/>
    </row>
    <row r="3" spans="1:19" ht="42" customHeight="1">
      <c r="A3" s="23">
        <v>37561</v>
      </c>
      <c r="B3" s="13">
        <v>3</v>
      </c>
      <c r="C3" s="12">
        <v>12</v>
      </c>
      <c r="D3" s="4" t="s">
        <v>122</v>
      </c>
      <c r="E3" s="10">
        <v>0.1</v>
      </c>
      <c r="F3" s="39">
        <v>2</v>
      </c>
      <c r="G3" s="41" t="s">
        <v>69</v>
      </c>
      <c r="H3" s="15">
        <v>21.6</v>
      </c>
      <c r="I3" s="4" t="s">
        <v>63</v>
      </c>
      <c r="J3" s="5" t="s">
        <v>63</v>
      </c>
      <c r="K3" s="6"/>
      <c r="L3" s="1">
        <v>1018</v>
      </c>
      <c r="M3" s="7" t="s">
        <v>468</v>
      </c>
      <c r="N3" s="8"/>
      <c r="O3" s="8">
        <v>5</v>
      </c>
      <c r="P3" s="9">
        <v>2</v>
      </c>
      <c r="Q3" s="8">
        <v>48</v>
      </c>
      <c r="R3" s="20">
        <v>45</v>
      </c>
      <c r="S3" s="24"/>
    </row>
    <row r="4" spans="1:19" ht="42" customHeight="1">
      <c r="A4" s="23">
        <v>37562</v>
      </c>
      <c r="B4" s="13">
        <v>3</v>
      </c>
      <c r="C4" s="12">
        <v>10</v>
      </c>
      <c r="D4" s="4" t="s">
        <v>469</v>
      </c>
      <c r="E4" s="10">
        <v>15.8</v>
      </c>
      <c r="F4" s="39">
        <v>3</v>
      </c>
      <c r="G4" s="41" t="s">
        <v>62</v>
      </c>
      <c r="H4" s="15">
        <v>26.8</v>
      </c>
      <c r="I4" s="4" t="s">
        <v>54</v>
      </c>
      <c r="J4" s="5" t="s">
        <v>54</v>
      </c>
      <c r="K4" s="6"/>
      <c r="L4" s="1">
        <v>1007</v>
      </c>
      <c r="M4" s="7" t="s">
        <v>470</v>
      </c>
      <c r="N4" s="8"/>
      <c r="O4" s="8"/>
      <c r="P4" s="9">
        <v>3</v>
      </c>
      <c r="Q4" s="8">
        <v>96</v>
      </c>
      <c r="R4" s="8">
        <v>100</v>
      </c>
      <c r="S4" s="25" t="s">
        <v>77</v>
      </c>
    </row>
    <row r="5" spans="1:19" ht="42" customHeight="1">
      <c r="A5" s="23">
        <v>37563</v>
      </c>
      <c r="B5" s="13">
        <v>-1</v>
      </c>
      <c r="C5" s="12">
        <v>5</v>
      </c>
      <c r="D5" s="4" t="s">
        <v>471</v>
      </c>
      <c r="E5" s="10">
        <v>8.3</v>
      </c>
      <c r="F5" s="39">
        <v>5</v>
      </c>
      <c r="G5" s="41" t="s">
        <v>183</v>
      </c>
      <c r="H5" s="15">
        <v>42.2</v>
      </c>
      <c r="I5" s="4" t="s">
        <v>63</v>
      </c>
      <c r="J5" s="5" t="s">
        <v>54</v>
      </c>
      <c r="K5" s="6"/>
      <c r="L5" s="1">
        <v>1015</v>
      </c>
      <c r="M5" s="7" t="s">
        <v>472</v>
      </c>
      <c r="N5" s="8"/>
      <c r="O5" s="8"/>
      <c r="P5" s="9">
        <v>-2</v>
      </c>
      <c r="Q5" s="8">
        <v>78</v>
      </c>
      <c r="R5" s="8">
        <v>96</v>
      </c>
      <c r="S5" s="25" t="s">
        <v>77</v>
      </c>
    </row>
    <row r="6" spans="1:19" ht="42" customHeight="1">
      <c r="A6" s="23">
        <v>37564</v>
      </c>
      <c r="B6" s="13">
        <v>0</v>
      </c>
      <c r="C6" s="12">
        <v>4</v>
      </c>
      <c r="D6" s="4" t="s">
        <v>473</v>
      </c>
      <c r="E6" s="10">
        <v>1.9</v>
      </c>
      <c r="F6" s="39">
        <v>2</v>
      </c>
      <c r="G6" s="41" t="s">
        <v>213</v>
      </c>
      <c r="H6" s="15">
        <v>23.5</v>
      </c>
      <c r="I6" s="4" t="s">
        <v>75</v>
      </c>
      <c r="J6" s="4" t="s">
        <v>75</v>
      </c>
      <c r="K6" s="6"/>
      <c r="L6" s="1">
        <v>1004</v>
      </c>
      <c r="M6" s="7" t="s">
        <v>474</v>
      </c>
      <c r="N6" s="8"/>
      <c r="O6" s="8"/>
      <c r="P6" s="9">
        <v>-2</v>
      </c>
      <c r="Q6" s="8">
        <v>97</v>
      </c>
      <c r="R6" s="8">
        <v>100</v>
      </c>
      <c r="S6" s="25" t="s">
        <v>77</v>
      </c>
    </row>
    <row r="7" spans="1:19" ht="42" customHeight="1">
      <c r="A7" s="23">
        <v>37565</v>
      </c>
      <c r="B7" s="13">
        <v>-2</v>
      </c>
      <c r="C7" s="12">
        <v>0</v>
      </c>
      <c r="D7" s="4"/>
      <c r="E7" s="10">
        <v>0</v>
      </c>
      <c r="F7" s="39">
        <v>2</v>
      </c>
      <c r="G7" s="41" t="s">
        <v>62</v>
      </c>
      <c r="H7" s="15">
        <v>20.5</v>
      </c>
      <c r="I7" s="4" t="s">
        <v>54</v>
      </c>
      <c r="J7" s="5" t="s">
        <v>63</v>
      </c>
      <c r="K7" s="6"/>
      <c r="L7" s="1">
        <v>1024</v>
      </c>
      <c r="M7" s="7" t="s">
        <v>475</v>
      </c>
      <c r="N7" s="8"/>
      <c r="O7" s="8">
        <v>3</v>
      </c>
      <c r="P7" s="9">
        <v>-3</v>
      </c>
      <c r="Q7" s="8">
        <v>65</v>
      </c>
      <c r="R7" s="8">
        <v>70</v>
      </c>
      <c r="S7" s="25"/>
    </row>
    <row r="8" spans="1:19" ht="42" customHeight="1">
      <c r="A8" s="23">
        <v>37566</v>
      </c>
      <c r="B8" s="13">
        <v>-6</v>
      </c>
      <c r="C8" s="12">
        <v>0</v>
      </c>
      <c r="D8" s="4"/>
      <c r="E8" s="10">
        <v>0</v>
      </c>
      <c r="F8" s="39">
        <v>4</v>
      </c>
      <c r="G8" s="41" t="s">
        <v>135</v>
      </c>
      <c r="H8" s="15">
        <v>37.2</v>
      </c>
      <c r="I8" s="4" t="s">
        <v>67</v>
      </c>
      <c r="J8" s="5" t="s">
        <v>64</v>
      </c>
      <c r="K8" s="6"/>
      <c r="L8" s="1">
        <v>1013</v>
      </c>
      <c r="M8" s="7" t="s">
        <v>476</v>
      </c>
      <c r="N8" s="8"/>
      <c r="O8" s="8">
        <v>9.5</v>
      </c>
      <c r="P8" s="9">
        <v>-7</v>
      </c>
      <c r="Q8" s="8">
        <v>63</v>
      </c>
      <c r="R8" s="8">
        <v>2</v>
      </c>
      <c r="S8" s="25"/>
    </row>
    <row r="9" spans="1:19" ht="42" customHeight="1">
      <c r="A9" s="23">
        <v>37567</v>
      </c>
      <c r="B9" s="13">
        <v>-5</v>
      </c>
      <c r="C9" s="12">
        <v>-1</v>
      </c>
      <c r="D9" s="4"/>
      <c r="E9" s="10">
        <v>0</v>
      </c>
      <c r="F9" s="39">
        <v>4</v>
      </c>
      <c r="G9" s="41" t="s">
        <v>183</v>
      </c>
      <c r="H9" s="15">
        <v>42.4</v>
      </c>
      <c r="I9" s="4" t="s">
        <v>67</v>
      </c>
      <c r="J9" s="5" t="s">
        <v>91</v>
      </c>
      <c r="K9" s="6"/>
      <c r="L9" s="1">
        <v>1005</v>
      </c>
      <c r="M9" s="7" t="s">
        <v>477</v>
      </c>
      <c r="N9" s="8"/>
      <c r="O9" s="8">
        <v>7</v>
      </c>
      <c r="P9" s="9">
        <v>-6</v>
      </c>
      <c r="Q9" s="8">
        <v>70</v>
      </c>
      <c r="R9" s="8">
        <v>17</v>
      </c>
      <c r="S9" s="25"/>
    </row>
    <row r="10" spans="1:19" ht="42" customHeight="1">
      <c r="A10" s="23">
        <v>37568</v>
      </c>
      <c r="B10" s="13">
        <v>0</v>
      </c>
      <c r="C10" s="12">
        <v>5</v>
      </c>
      <c r="D10" s="4" t="s">
        <v>478</v>
      </c>
      <c r="E10" s="10">
        <v>5</v>
      </c>
      <c r="F10" s="39">
        <v>3</v>
      </c>
      <c r="G10" s="41" t="s">
        <v>53</v>
      </c>
      <c r="H10" s="15">
        <v>29.3</v>
      </c>
      <c r="I10" s="4" t="s">
        <v>54</v>
      </c>
      <c r="J10" s="5" t="s">
        <v>60</v>
      </c>
      <c r="K10" s="6"/>
      <c r="L10" s="1">
        <v>1011</v>
      </c>
      <c r="M10" s="7" t="s">
        <v>479</v>
      </c>
      <c r="N10" s="8"/>
      <c r="O10" s="8">
        <v>2</v>
      </c>
      <c r="P10" s="9">
        <v>-1</v>
      </c>
      <c r="Q10" s="8">
        <v>83</v>
      </c>
      <c r="R10" s="8">
        <v>74</v>
      </c>
      <c r="S10" s="25" t="s">
        <v>77</v>
      </c>
    </row>
    <row r="11" spans="1:19" ht="42" customHeight="1">
      <c r="A11" s="23">
        <v>37569</v>
      </c>
      <c r="B11" s="13">
        <v>0</v>
      </c>
      <c r="C11" s="12">
        <v>4</v>
      </c>
      <c r="D11" s="4" t="s">
        <v>480</v>
      </c>
      <c r="E11" s="10">
        <v>19</v>
      </c>
      <c r="F11" s="39">
        <v>6</v>
      </c>
      <c r="G11" s="41" t="s">
        <v>59</v>
      </c>
      <c r="H11" s="15">
        <v>48</v>
      </c>
      <c r="I11" s="4" t="s">
        <v>54</v>
      </c>
      <c r="J11" s="5" t="s">
        <v>54</v>
      </c>
      <c r="K11" s="6"/>
      <c r="L11" s="1">
        <v>987</v>
      </c>
      <c r="M11" s="7" t="s">
        <v>481</v>
      </c>
      <c r="N11" s="8" t="s">
        <v>142</v>
      </c>
      <c r="O11" s="8">
        <v>1</v>
      </c>
      <c r="P11" s="9">
        <v>-1</v>
      </c>
      <c r="Q11" s="8">
        <v>90</v>
      </c>
      <c r="R11" s="8">
        <v>95</v>
      </c>
      <c r="S11" s="25" t="s">
        <v>57</v>
      </c>
    </row>
    <row r="12" spans="1:19" ht="42" customHeight="1">
      <c r="A12" s="23">
        <v>37570</v>
      </c>
      <c r="B12" s="13">
        <v>-1</v>
      </c>
      <c r="C12" s="12">
        <v>5</v>
      </c>
      <c r="D12" s="4" t="s">
        <v>482</v>
      </c>
      <c r="E12" s="10">
        <v>7.2</v>
      </c>
      <c r="F12" s="39">
        <v>4</v>
      </c>
      <c r="G12" s="41" t="s">
        <v>59</v>
      </c>
      <c r="H12" s="15">
        <v>38.3</v>
      </c>
      <c r="I12" s="4" t="s">
        <v>54</v>
      </c>
      <c r="J12" s="5" t="s">
        <v>60</v>
      </c>
      <c r="K12" s="6"/>
      <c r="L12" s="1">
        <v>1008</v>
      </c>
      <c r="M12" s="7" t="s">
        <v>483</v>
      </c>
      <c r="N12" s="8"/>
      <c r="O12" s="8">
        <v>1</v>
      </c>
      <c r="P12" s="9">
        <v>-2</v>
      </c>
      <c r="Q12" s="8">
        <v>79</v>
      </c>
      <c r="R12" s="8">
        <v>84</v>
      </c>
      <c r="S12" s="25" t="s">
        <v>77</v>
      </c>
    </row>
    <row r="13" spans="1:19" ht="42" customHeight="1">
      <c r="A13" s="23">
        <v>37571</v>
      </c>
      <c r="B13" s="13">
        <v>0</v>
      </c>
      <c r="C13" s="12">
        <v>7</v>
      </c>
      <c r="D13" s="4" t="s">
        <v>111</v>
      </c>
      <c r="E13" s="10">
        <v>8</v>
      </c>
      <c r="F13" s="39">
        <v>4</v>
      </c>
      <c r="G13" s="41" t="s">
        <v>53</v>
      </c>
      <c r="H13" s="15">
        <v>38.4</v>
      </c>
      <c r="I13" s="4" t="s">
        <v>54</v>
      </c>
      <c r="J13" s="5" t="s">
        <v>54</v>
      </c>
      <c r="K13" s="6"/>
      <c r="L13" s="1">
        <v>995</v>
      </c>
      <c r="M13" s="7" t="s">
        <v>484</v>
      </c>
      <c r="N13" s="8"/>
      <c r="O13" s="8"/>
      <c r="P13" s="9">
        <v>-2</v>
      </c>
      <c r="Q13" s="8">
        <v>89</v>
      </c>
      <c r="R13" s="8">
        <v>96</v>
      </c>
      <c r="S13" s="25" t="s">
        <v>77</v>
      </c>
    </row>
    <row r="14" spans="1:19" ht="42" customHeight="1">
      <c r="A14" s="23">
        <v>37572</v>
      </c>
      <c r="B14" s="13">
        <v>5</v>
      </c>
      <c r="C14" s="12">
        <v>10</v>
      </c>
      <c r="D14" s="4"/>
      <c r="E14" s="10">
        <v>0</v>
      </c>
      <c r="F14" s="39">
        <v>3</v>
      </c>
      <c r="G14" s="41" t="s">
        <v>69</v>
      </c>
      <c r="H14" s="15">
        <v>26.7</v>
      </c>
      <c r="I14" s="4" t="s">
        <v>54</v>
      </c>
      <c r="J14" s="5" t="s">
        <v>91</v>
      </c>
      <c r="K14" s="6"/>
      <c r="L14" s="1">
        <v>1011</v>
      </c>
      <c r="M14" s="7" t="s">
        <v>485</v>
      </c>
      <c r="N14" s="8"/>
      <c r="O14" s="8">
        <v>7</v>
      </c>
      <c r="P14" s="9">
        <v>3</v>
      </c>
      <c r="Q14" s="8">
        <v>72</v>
      </c>
      <c r="R14" s="8">
        <v>18</v>
      </c>
      <c r="S14" s="25"/>
    </row>
    <row r="15" spans="1:19" ht="42" customHeight="1">
      <c r="A15" s="23">
        <v>37573</v>
      </c>
      <c r="B15" s="13">
        <v>4</v>
      </c>
      <c r="C15" s="12">
        <v>10</v>
      </c>
      <c r="D15" s="4"/>
      <c r="E15" s="10">
        <v>0</v>
      </c>
      <c r="F15" s="39">
        <v>3</v>
      </c>
      <c r="G15" s="41" t="s">
        <v>57</v>
      </c>
      <c r="H15" s="15">
        <v>28.9</v>
      </c>
      <c r="I15" s="4" t="s">
        <v>119</v>
      </c>
      <c r="J15" s="5" t="s">
        <v>63</v>
      </c>
      <c r="K15" s="6"/>
      <c r="L15" s="1">
        <v>998</v>
      </c>
      <c r="M15" s="7" t="s">
        <v>486</v>
      </c>
      <c r="N15" s="8"/>
      <c r="O15" s="8">
        <v>4</v>
      </c>
      <c r="P15" s="9">
        <v>2</v>
      </c>
      <c r="Q15" s="8">
        <v>60</v>
      </c>
      <c r="R15" s="8">
        <v>45</v>
      </c>
      <c r="S15" s="25"/>
    </row>
    <row r="16" spans="1:19" ht="42" customHeight="1">
      <c r="A16" s="23">
        <v>37574</v>
      </c>
      <c r="B16" s="13">
        <v>2</v>
      </c>
      <c r="C16" s="12">
        <v>9</v>
      </c>
      <c r="D16" s="4"/>
      <c r="E16" s="10">
        <v>0</v>
      </c>
      <c r="F16" s="39">
        <v>3</v>
      </c>
      <c r="G16" s="41"/>
      <c r="H16" s="15">
        <v>27.3</v>
      </c>
      <c r="I16" s="4" t="s">
        <v>119</v>
      </c>
      <c r="J16" s="5" t="s">
        <v>63</v>
      </c>
      <c r="K16" s="6"/>
      <c r="L16" s="1">
        <v>991</v>
      </c>
      <c r="M16" s="7" t="s">
        <v>487</v>
      </c>
      <c r="N16" s="8"/>
      <c r="O16" s="8">
        <v>4</v>
      </c>
      <c r="P16" s="9">
        <v>1</v>
      </c>
      <c r="Q16" s="8">
        <v>62</v>
      </c>
      <c r="R16" s="8">
        <v>49</v>
      </c>
      <c r="S16" s="25"/>
    </row>
    <row r="17" spans="1:19" ht="42" customHeight="1">
      <c r="A17" s="23">
        <v>37575</v>
      </c>
      <c r="B17" s="13">
        <v>3</v>
      </c>
      <c r="C17" s="12">
        <v>11</v>
      </c>
      <c r="D17" s="4" t="s">
        <v>488</v>
      </c>
      <c r="E17" s="10">
        <v>0.7</v>
      </c>
      <c r="F17" s="39">
        <v>1</v>
      </c>
      <c r="G17" s="41" t="s">
        <v>69</v>
      </c>
      <c r="H17" s="15">
        <v>17.4</v>
      </c>
      <c r="I17" s="4" t="s">
        <v>54</v>
      </c>
      <c r="J17" s="5" t="s">
        <v>60</v>
      </c>
      <c r="K17" s="6"/>
      <c r="L17" s="1">
        <v>991</v>
      </c>
      <c r="M17" s="7" t="s">
        <v>489</v>
      </c>
      <c r="N17" s="8"/>
      <c r="O17" s="8">
        <v>1</v>
      </c>
      <c r="P17" s="9">
        <v>2</v>
      </c>
      <c r="Q17" s="8">
        <v>74</v>
      </c>
      <c r="R17" s="8">
        <v>90</v>
      </c>
      <c r="S17" s="25" t="s">
        <v>77</v>
      </c>
    </row>
    <row r="18" spans="1:19" ht="42" customHeight="1">
      <c r="A18" s="23">
        <v>37576</v>
      </c>
      <c r="B18" s="13">
        <v>4</v>
      </c>
      <c r="C18" s="12">
        <v>14</v>
      </c>
      <c r="D18" s="4"/>
      <c r="E18" s="48">
        <v>0</v>
      </c>
      <c r="F18" s="39">
        <v>6</v>
      </c>
      <c r="G18" s="41" t="s">
        <v>57</v>
      </c>
      <c r="H18" s="15">
        <v>52.8</v>
      </c>
      <c r="I18" s="4" t="s">
        <v>63</v>
      </c>
      <c r="J18" s="5" t="s">
        <v>60</v>
      </c>
      <c r="K18" s="6"/>
      <c r="L18" s="1">
        <v>997</v>
      </c>
      <c r="M18" s="7" t="s">
        <v>490</v>
      </c>
      <c r="N18" s="8"/>
      <c r="O18" s="8">
        <v>1</v>
      </c>
      <c r="P18" s="9">
        <v>2</v>
      </c>
      <c r="Q18" s="8">
        <v>60</v>
      </c>
      <c r="R18" s="8">
        <v>87</v>
      </c>
      <c r="S18" s="25"/>
    </row>
    <row r="19" spans="1:19" ht="42" customHeight="1">
      <c r="A19" s="23">
        <v>37577</v>
      </c>
      <c r="B19" s="13">
        <v>6</v>
      </c>
      <c r="C19" s="12">
        <v>13</v>
      </c>
      <c r="D19" s="4"/>
      <c r="E19" s="10">
        <v>0</v>
      </c>
      <c r="F19" s="39">
        <v>6</v>
      </c>
      <c r="G19" s="41" t="s">
        <v>69</v>
      </c>
      <c r="H19" s="15">
        <v>50.3</v>
      </c>
      <c r="I19" s="4" t="s">
        <v>63</v>
      </c>
      <c r="J19" s="5" t="s">
        <v>60</v>
      </c>
      <c r="K19" s="6"/>
      <c r="L19" s="1">
        <v>991</v>
      </c>
      <c r="M19" s="7" t="s">
        <v>491</v>
      </c>
      <c r="N19" s="8"/>
      <c r="O19" s="8">
        <v>2</v>
      </c>
      <c r="P19" s="9">
        <v>4</v>
      </c>
      <c r="Q19" s="8">
        <v>62</v>
      </c>
      <c r="R19" s="8">
        <v>80</v>
      </c>
      <c r="S19" s="25"/>
    </row>
    <row r="20" spans="1:19" ht="42" customHeight="1">
      <c r="A20" s="23">
        <v>37578</v>
      </c>
      <c r="B20" s="13">
        <v>-1</v>
      </c>
      <c r="C20" s="12">
        <v>10</v>
      </c>
      <c r="D20" s="4"/>
      <c r="E20" s="10">
        <v>0</v>
      </c>
      <c r="F20" s="39">
        <v>2</v>
      </c>
      <c r="G20" s="41" t="s">
        <v>57</v>
      </c>
      <c r="H20" s="15">
        <v>21.3</v>
      </c>
      <c r="I20" s="4" t="s">
        <v>63</v>
      </c>
      <c r="J20" s="5" t="s">
        <v>60</v>
      </c>
      <c r="K20" s="6"/>
      <c r="L20" s="1">
        <v>1014</v>
      </c>
      <c r="M20" s="7" t="s">
        <v>492</v>
      </c>
      <c r="N20" s="8"/>
      <c r="O20" s="8">
        <v>2</v>
      </c>
      <c r="P20" s="9">
        <v>-2</v>
      </c>
      <c r="Q20" s="8">
        <v>58</v>
      </c>
      <c r="R20" s="8">
        <v>80</v>
      </c>
      <c r="S20" s="25"/>
    </row>
    <row r="21" spans="1:19" ht="42" customHeight="1">
      <c r="A21" s="23">
        <v>37579</v>
      </c>
      <c r="B21" s="13">
        <v>4</v>
      </c>
      <c r="C21" s="12">
        <v>7</v>
      </c>
      <c r="D21" s="4" t="s">
        <v>298</v>
      </c>
      <c r="E21" s="10">
        <v>34.1</v>
      </c>
      <c r="F21" s="39">
        <v>4</v>
      </c>
      <c r="G21" s="41" t="s">
        <v>193</v>
      </c>
      <c r="H21" s="15">
        <v>36.5</v>
      </c>
      <c r="I21" s="4" t="s">
        <v>54</v>
      </c>
      <c r="J21" s="5" t="s">
        <v>75</v>
      </c>
      <c r="K21" s="6"/>
      <c r="L21" s="1">
        <v>1003</v>
      </c>
      <c r="M21" s="7" t="s">
        <v>493</v>
      </c>
      <c r="N21" s="8"/>
      <c r="O21" s="8"/>
      <c r="P21" s="9">
        <v>2</v>
      </c>
      <c r="Q21" s="8">
        <v>96</v>
      </c>
      <c r="R21" s="8">
        <v>100</v>
      </c>
      <c r="S21" s="25" t="s">
        <v>77</v>
      </c>
    </row>
    <row r="22" spans="1:19" ht="42" customHeight="1">
      <c r="A22" s="23">
        <v>37580</v>
      </c>
      <c r="B22" s="13">
        <v>1</v>
      </c>
      <c r="C22" s="12">
        <v>5</v>
      </c>
      <c r="D22" s="4"/>
      <c r="E22" s="10">
        <v>0</v>
      </c>
      <c r="F22" s="39">
        <v>2</v>
      </c>
      <c r="G22" s="41" t="s">
        <v>59</v>
      </c>
      <c r="H22" s="15">
        <v>16</v>
      </c>
      <c r="I22" s="4" t="s">
        <v>54</v>
      </c>
      <c r="J22" s="5" t="s">
        <v>91</v>
      </c>
      <c r="K22" s="6"/>
      <c r="L22" s="1">
        <v>1012</v>
      </c>
      <c r="M22" s="7" t="s">
        <v>494</v>
      </c>
      <c r="N22" s="8"/>
      <c r="O22" s="8">
        <v>4.5</v>
      </c>
      <c r="P22" s="9">
        <v>0</v>
      </c>
      <c r="Q22" s="8">
        <v>78</v>
      </c>
      <c r="R22" s="8">
        <v>29</v>
      </c>
      <c r="S22" s="25"/>
    </row>
    <row r="23" spans="1:19" ht="42" customHeight="1">
      <c r="A23" s="23">
        <v>37581</v>
      </c>
      <c r="B23" s="13">
        <v>0</v>
      </c>
      <c r="C23" s="12">
        <v>8</v>
      </c>
      <c r="D23" s="4"/>
      <c r="E23" s="10">
        <v>0</v>
      </c>
      <c r="F23" s="39">
        <v>3</v>
      </c>
      <c r="G23" s="41" t="s">
        <v>57</v>
      </c>
      <c r="H23" s="15">
        <v>29.8</v>
      </c>
      <c r="I23" s="4" t="s">
        <v>63</v>
      </c>
      <c r="J23" s="5" t="s">
        <v>91</v>
      </c>
      <c r="K23" s="6"/>
      <c r="L23" s="1">
        <v>1000</v>
      </c>
      <c r="M23" s="7" t="s">
        <v>495</v>
      </c>
      <c r="N23" s="8"/>
      <c r="O23" s="8">
        <v>6</v>
      </c>
      <c r="P23" s="9">
        <v>-1</v>
      </c>
      <c r="Q23" s="8">
        <v>74</v>
      </c>
      <c r="R23" s="8">
        <v>25</v>
      </c>
      <c r="S23" s="25"/>
    </row>
    <row r="24" spans="1:19" ht="42" customHeight="1">
      <c r="A24" s="23">
        <v>37582</v>
      </c>
      <c r="B24" s="13">
        <v>0</v>
      </c>
      <c r="C24" s="12">
        <v>7</v>
      </c>
      <c r="D24" s="4" t="s">
        <v>496</v>
      </c>
      <c r="E24" s="10">
        <v>1.2</v>
      </c>
      <c r="F24" s="39">
        <v>2</v>
      </c>
      <c r="G24" s="41" t="s">
        <v>69</v>
      </c>
      <c r="H24" s="15">
        <v>20.8</v>
      </c>
      <c r="I24" s="4" t="s">
        <v>63</v>
      </c>
      <c r="J24" s="5" t="s">
        <v>54</v>
      </c>
      <c r="K24" s="6"/>
      <c r="L24" s="1">
        <v>995</v>
      </c>
      <c r="M24" s="7" t="s">
        <v>497</v>
      </c>
      <c r="N24" s="8"/>
      <c r="O24" s="8"/>
      <c r="P24" s="9">
        <v>-1</v>
      </c>
      <c r="Q24" s="8">
        <v>92</v>
      </c>
      <c r="R24" s="8">
        <v>96</v>
      </c>
      <c r="S24" s="25" t="s">
        <v>77</v>
      </c>
    </row>
    <row r="25" spans="1:19" ht="42" customHeight="1">
      <c r="A25" s="23">
        <v>37583</v>
      </c>
      <c r="B25" s="13">
        <v>2</v>
      </c>
      <c r="C25" s="12">
        <v>7</v>
      </c>
      <c r="D25" s="4" t="s">
        <v>502</v>
      </c>
      <c r="E25" s="10">
        <v>26.5</v>
      </c>
      <c r="F25" s="39">
        <v>2</v>
      </c>
      <c r="G25" s="41" t="s">
        <v>53</v>
      </c>
      <c r="H25" s="15">
        <v>18.3</v>
      </c>
      <c r="I25" s="4" t="s">
        <v>54</v>
      </c>
      <c r="J25" s="5" t="s">
        <v>60</v>
      </c>
      <c r="K25" s="6"/>
      <c r="L25" s="1">
        <v>1008</v>
      </c>
      <c r="M25" s="7" t="s">
        <v>498</v>
      </c>
      <c r="N25" s="8"/>
      <c r="O25" s="8">
        <v>1</v>
      </c>
      <c r="P25" s="9">
        <v>1</v>
      </c>
      <c r="Q25" s="8">
        <v>94</v>
      </c>
      <c r="R25" s="8">
        <v>90</v>
      </c>
      <c r="S25" s="25" t="s">
        <v>77</v>
      </c>
    </row>
    <row r="26" spans="1:19" ht="42" customHeight="1">
      <c r="A26" s="23">
        <v>37584</v>
      </c>
      <c r="B26" s="13">
        <v>-1</v>
      </c>
      <c r="C26" s="12">
        <v>9</v>
      </c>
      <c r="D26" s="4"/>
      <c r="E26" s="10">
        <v>0</v>
      </c>
      <c r="F26" s="39">
        <v>3</v>
      </c>
      <c r="G26" s="41" t="s">
        <v>57</v>
      </c>
      <c r="H26" s="15">
        <v>29.6</v>
      </c>
      <c r="I26" s="4" t="s">
        <v>119</v>
      </c>
      <c r="J26" s="5" t="s">
        <v>91</v>
      </c>
      <c r="K26" s="6"/>
      <c r="L26" s="1">
        <v>1010</v>
      </c>
      <c r="M26" s="7" t="s">
        <v>499</v>
      </c>
      <c r="N26" s="8"/>
      <c r="O26" s="8">
        <v>6</v>
      </c>
      <c r="P26" s="9">
        <v>-2</v>
      </c>
      <c r="Q26" s="8">
        <v>58</v>
      </c>
      <c r="R26" s="8">
        <v>25</v>
      </c>
      <c r="S26" s="25"/>
    </row>
    <row r="27" spans="1:19" ht="42" customHeight="1">
      <c r="A27" s="23">
        <v>37585</v>
      </c>
      <c r="B27" s="13">
        <v>3</v>
      </c>
      <c r="C27" s="12">
        <v>9</v>
      </c>
      <c r="D27" s="4"/>
      <c r="E27" s="10">
        <v>0</v>
      </c>
      <c r="F27" s="39">
        <v>3</v>
      </c>
      <c r="G27" s="41" t="s">
        <v>57</v>
      </c>
      <c r="H27" s="15">
        <v>34.4</v>
      </c>
      <c r="I27" s="4" t="s">
        <v>63</v>
      </c>
      <c r="J27" s="5" t="s">
        <v>54</v>
      </c>
      <c r="K27" s="6"/>
      <c r="L27" s="1">
        <v>1002</v>
      </c>
      <c r="M27" s="7" t="s">
        <v>500</v>
      </c>
      <c r="N27" s="8"/>
      <c r="O27" s="8"/>
      <c r="P27" s="9">
        <v>2</v>
      </c>
      <c r="Q27" s="8">
        <v>75</v>
      </c>
      <c r="R27" s="8">
        <v>96</v>
      </c>
      <c r="S27" s="25"/>
    </row>
    <row r="28" spans="1:19" ht="42" customHeight="1">
      <c r="A28" s="23">
        <v>37586</v>
      </c>
      <c r="B28" s="13">
        <v>3</v>
      </c>
      <c r="C28" s="12">
        <v>9</v>
      </c>
      <c r="D28" s="4" t="s">
        <v>122</v>
      </c>
      <c r="E28" s="10">
        <v>0.8</v>
      </c>
      <c r="F28" s="39">
        <v>2</v>
      </c>
      <c r="G28" s="41" t="s">
        <v>69</v>
      </c>
      <c r="H28" s="15">
        <v>15.6</v>
      </c>
      <c r="I28" s="4" t="s">
        <v>54</v>
      </c>
      <c r="J28" s="5" t="s">
        <v>54</v>
      </c>
      <c r="K28" s="6"/>
      <c r="L28" s="1">
        <v>1006</v>
      </c>
      <c r="M28" s="7" t="s">
        <v>501</v>
      </c>
      <c r="N28" s="8"/>
      <c r="O28" s="8"/>
      <c r="P28" s="9">
        <v>1</v>
      </c>
      <c r="Q28" s="8">
        <v>80</v>
      </c>
      <c r="R28" s="8">
        <v>98</v>
      </c>
      <c r="S28" s="25" t="s">
        <v>77</v>
      </c>
    </row>
    <row r="29" spans="1:19" ht="42" customHeight="1">
      <c r="A29" s="23">
        <v>37587</v>
      </c>
      <c r="B29" s="13">
        <v>5</v>
      </c>
      <c r="C29" s="12">
        <v>7</v>
      </c>
      <c r="D29" s="4"/>
      <c r="E29" s="10">
        <v>0</v>
      </c>
      <c r="F29" s="39">
        <v>1</v>
      </c>
      <c r="G29" s="41" t="s">
        <v>62</v>
      </c>
      <c r="H29" s="15">
        <v>12.1</v>
      </c>
      <c r="I29" s="4" t="s">
        <v>54</v>
      </c>
      <c r="J29" s="5" t="s">
        <v>75</v>
      </c>
      <c r="K29" s="6"/>
      <c r="L29" s="1">
        <v>1017</v>
      </c>
      <c r="M29" s="7" t="s">
        <v>503</v>
      </c>
      <c r="N29" s="8"/>
      <c r="O29" s="8"/>
      <c r="P29" s="9">
        <v>4</v>
      </c>
      <c r="Q29" s="8">
        <v>90</v>
      </c>
      <c r="R29" s="8">
        <v>100</v>
      </c>
      <c r="S29" s="25"/>
    </row>
    <row r="30" spans="1:19" ht="42" customHeight="1">
      <c r="A30" s="23">
        <v>37588</v>
      </c>
      <c r="B30" s="13">
        <v>5</v>
      </c>
      <c r="C30" s="12">
        <v>9</v>
      </c>
      <c r="D30" s="4"/>
      <c r="E30" s="10">
        <v>0</v>
      </c>
      <c r="F30" s="39">
        <v>3</v>
      </c>
      <c r="G30" s="41" t="s">
        <v>57</v>
      </c>
      <c r="H30" s="15">
        <v>23.8</v>
      </c>
      <c r="I30" s="4" t="s">
        <v>63</v>
      </c>
      <c r="J30" s="5" t="s">
        <v>60</v>
      </c>
      <c r="K30" s="6"/>
      <c r="L30" s="1">
        <v>1011</v>
      </c>
      <c r="M30" s="7" t="s">
        <v>504</v>
      </c>
      <c r="N30" s="8"/>
      <c r="O30" s="8">
        <v>2</v>
      </c>
      <c r="P30" s="9">
        <v>3</v>
      </c>
      <c r="Q30" s="8">
        <v>80</v>
      </c>
      <c r="R30" s="8">
        <v>70</v>
      </c>
      <c r="S30" s="25"/>
    </row>
    <row r="31" spans="1:19" ht="42" customHeight="1">
      <c r="A31" s="23">
        <v>37589</v>
      </c>
      <c r="B31" s="13">
        <v>4</v>
      </c>
      <c r="C31" s="12">
        <v>7</v>
      </c>
      <c r="D31" s="4" t="s">
        <v>126</v>
      </c>
      <c r="E31" s="10">
        <v>1.3</v>
      </c>
      <c r="F31" s="39">
        <v>2</v>
      </c>
      <c r="G31" s="41" t="s">
        <v>57</v>
      </c>
      <c r="H31" s="15">
        <v>20.4</v>
      </c>
      <c r="I31" s="4" t="s">
        <v>63</v>
      </c>
      <c r="J31" s="5" t="s">
        <v>54</v>
      </c>
      <c r="K31" s="6"/>
      <c r="L31" s="1">
        <v>1011</v>
      </c>
      <c r="M31" s="7" t="s">
        <v>505</v>
      </c>
      <c r="N31" s="8"/>
      <c r="O31" s="8">
        <v>0.5</v>
      </c>
      <c r="P31" s="9">
        <v>2</v>
      </c>
      <c r="Q31" s="8">
        <v>86</v>
      </c>
      <c r="R31" s="8">
        <v>96</v>
      </c>
      <c r="S31" s="25" t="s">
        <v>77</v>
      </c>
    </row>
    <row r="32" spans="1:19" ht="42" customHeight="1">
      <c r="A32" s="23">
        <v>37590</v>
      </c>
      <c r="B32" s="13">
        <v>2</v>
      </c>
      <c r="C32" s="12">
        <v>5</v>
      </c>
      <c r="D32" s="4" t="s">
        <v>298</v>
      </c>
      <c r="E32" s="10">
        <v>33.5</v>
      </c>
      <c r="F32" s="39">
        <v>2</v>
      </c>
      <c r="G32" s="41" t="s">
        <v>53</v>
      </c>
      <c r="H32" s="15">
        <v>16</v>
      </c>
      <c r="I32" s="4" t="s">
        <v>54</v>
      </c>
      <c r="J32" s="5" t="s">
        <v>54</v>
      </c>
      <c r="K32" s="6"/>
      <c r="L32" s="1">
        <v>1010</v>
      </c>
      <c r="M32" s="7" t="s">
        <v>506</v>
      </c>
      <c r="N32" s="8"/>
      <c r="O32" s="8"/>
      <c r="P32" s="9">
        <v>1</v>
      </c>
      <c r="Q32" s="8">
        <v>96</v>
      </c>
      <c r="R32" s="8">
        <v>100</v>
      </c>
      <c r="S32" s="25" t="s">
        <v>77</v>
      </c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0" t="s">
        <v>22</v>
      </c>
      <c r="B100" s="70"/>
      <c r="C100" s="70"/>
      <c r="D100" s="16">
        <f>AVERAGE(B3:B33,C3:C33)</f>
        <v>4.316666666666666</v>
      </c>
      <c r="E100" s="70" t="s">
        <v>31</v>
      </c>
      <c r="F100" s="70"/>
      <c r="G100" s="70"/>
      <c r="H100" s="70"/>
      <c r="I100" s="17">
        <f>SUM(E3:E33)</f>
        <v>163.40000000000003</v>
      </c>
      <c r="J100" s="70" t="s">
        <v>38</v>
      </c>
      <c r="K100" s="70"/>
      <c r="L100" s="18">
        <f>SUM(O3:O33)</f>
        <v>69.5</v>
      </c>
    </row>
    <row r="101" spans="1:12" ht="30" customHeight="1">
      <c r="A101" s="70" t="s">
        <v>27</v>
      </c>
      <c r="B101" s="70"/>
      <c r="C101" s="70"/>
      <c r="D101" s="16">
        <f>AVERAGE(B3:B33)</f>
        <v>1.4</v>
      </c>
      <c r="E101" s="70" t="s">
        <v>32</v>
      </c>
      <c r="F101" s="70"/>
      <c r="G101" s="70"/>
      <c r="H101" s="70"/>
      <c r="I101" s="17">
        <f>AVERAGE(E3:E33)</f>
        <v>5.446666666666668</v>
      </c>
      <c r="J101" s="70" t="s">
        <v>39</v>
      </c>
      <c r="K101" s="70"/>
      <c r="L101" s="18">
        <f>COUNTIF(R3:R33,"&lt;31")</f>
        <v>6</v>
      </c>
    </row>
    <row r="102" spans="1:12" ht="30" customHeight="1">
      <c r="A102" s="70" t="s">
        <v>28</v>
      </c>
      <c r="B102" s="70"/>
      <c r="C102" s="70"/>
      <c r="D102" s="16">
        <f>AVERAGE(C3:C33)</f>
        <v>7.233333333333333</v>
      </c>
      <c r="E102" s="70" t="s">
        <v>33</v>
      </c>
      <c r="F102" s="70"/>
      <c r="G102" s="70"/>
      <c r="H102" s="70"/>
      <c r="I102" s="17">
        <f>MAX(E3:E33)</f>
        <v>34.1</v>
      </c>
      <c r="J102" s="70" t="s">
        <v>41</v>
      </c>
      <c r="K102" s="70"/>
      <c r="L102" s="18">
        <f>COUNTIF(C3:C33,"&gt;19")</f>
        <v>0</v>
      </c>
    </row>
    <row r="103" spans="1:12" ht="30" customHeight="1">
      <c r="A103" s="70" t="s">
        <v>23</v>
      </c>
      <c r="B103" s="70"/>
      <c r="C103" s="70"/>
      <c r="D103" s="18">
        <f>MAX(B3:B33,C3:C33)</f>
        <v>14</v>
      </c>
      <c r="E103" s="70" t="s">
        <v>34</v>
      </c>
      <c r="F103" s="70"/>
      <c r="G103" s="70"/>
      <c r="H103" s="70"/>
      <c r="I103" s="18">
        <f>COUNTA(S3:S33)</f>
        <v>14</v>
      </c>
      <c r="J103" s="70" t="s">
        <v>37</v>
      </c>
      <c r="K103" s="70"/>
      <c r="L103" s="18">
        <f>COUNTA(N3:N33)</f>
        <v>1</v>
      </c>
    </row>
    <row r="104" spans="1:12" ht="30" customHeight="1">
      <c r="A104" s="70" t="s">
        <v>24</v>
      </c>
      <c r="B104" s="70"/>
      <c r="C104" s="70"/>
      <c r="D104" s="18">
        <f>MIN(B3:B33,C3:C33)</f>
        <v>-6</v>
      </c>
      <c r="E104" s="70" t="s">
        <v>35</v>
      </c>
      <c r="F104" s="70"/>
      <c r="G104" s="70"/>
      <c r="H104" s="70"/>
      <c r="I104" s="18">
        <f>COUNTIF(S3:S33,"R")</f>
        <v>13</v>
      </c>
      <c r="J104" s="70" t="s">
        <v>47</v>
      </c>
      <c r="K104" s="70"/>
      <c r="L104" s="43">
        <f>AVERAGE(F3:F33)</f>
        <v>3.066666666666667</v>
      </c>
    </row>
    <row r="105" spans="1:12" ht="30" customHeight="1">
      <c r="A105" s="70" t="s">
        <v>26</v>
      </c>
      <c r="B105" s="70"/>
      <c r="C105" s="70"/>
      <c r="D105" s="18">
        <f>MAX(B3:B33)</f>
        <v>6</v>
      </c>
      <c r="E105" s="70" t="s">
        <v>36</v>
      </c>
      <c r="F105" s="70"/>
      <c r="G105" s="70"/>
      <c r="H105" s="70"/>
      <c r="I105" s="18">
        <f>COUNTIF(S3:S33,"S")</f>
        <v>1</v>
      </c>
      <c r="J105" s="70" t="s">
        <v>48</v>
      </c>
      <c r="K105" s="70"/>
      <c r="L105" s="43">
        <f>AVERAGE(H3:H33)</f>
        <v>28.873333333333324</v>
      </c>
    </row>
    <row r="106" spans="1:12" ht="30" customHeight="1">
      <c r="A106" s="70" t="s">
        <v>25</v>
      </c>
      <c r="B106" s="70"/>
      <c r="C106" s="70"/>
      <c r="D106" s="18">
        <f>MIN(C3:C33)</f>
        <v>-1</v>
      </c>
      <c r="E106" s="70" t="s">
        <v>61</v>
      </c>
      <c r="F106" s="70"/>
      <c r="G106" s="70"/>
      <c r="H106" s="70"/>
      <c r="I106" s="18">
        <f>COUNTIF(F3:F33,"&gt;5")</f>
        <v>3</v>
      </c>
      <c r="J106" s="70" t="s">
        <v>49</v>
      </c>
      <c r="K106" s="70"/>
      <c r="L106" s="19">
        <v>1</v>
      </c>
    </row>
    <row r="107" spans="1:12" ht="30" customHeight="1">
      <c r="A107" s="70" t="s">
        <v>29</v>
      </c>
      <c r="B107" s="70"/>
      <c r="C107" s="70"/>
      <c r="D107" s="18">
        <f>COUNTIF(B3:B33,"&lt;1")</f>
        <v>13</v>
      </c>
      <c r="E107" s="70" t="s">
        <v>43</v>
      </c>
      <c r="F107" s="70"/>
      <c r="G107" s="70"/>
      <c r="H107" s="70"/>
      <c r="I107" s="17">
        <f>MAX(H3:H33)</f>
        <v>52.8</v>
      </c>
      <c r="J107" s="70" t="s">
        <v>50</v>
      </c>
      <c r="K107" s="70"/>
      <c r="L107" s="19">
        <v>149.4</v>
      </c>
    </row>
    <row r="108" spans="1:12" ht="30" customHeight="1">
      <c r="A108" s="70" t="s">
        <v>30</v>
      </c>
      <c r="B108" s="70"/>
      <c r="C108" s="70"/>
      <c r="D108" s="18">
        <f>COUNTIF(C3:C33,"&lt;1")</f>
        <v>3</v>
      </c>
      <c r="E108" s="70" t="s">
        <v>44</v>
      </c>
      <c r="F108" s="70"/>
      <c r="G108" s="70"/>
      <c r="H108" s="70"/>
      <c r="I108" s="18">
        <f>MAX(L3:L33)</f>
        <v>1024</v>
      </c>
      <c r="J108" s="70" t="s">
        <v>51</v>
      </c>
      <c r="K108" s="70"/>
      <c r="L108" s="19">
        <v>14</v>
      </c>
    </row>
    <row r="109" spans="1:12" ht="30" customHeight="1">
      <c r="A109" s="70" t="s">
        <v>40</v>
      </c>
      <c r="B109" s="70"/>
      <c r="C109" s="70"/>
      <c r="D109" s="18">
        <f>MIN(P3:P33)</f>
        <v>-7</v>
      </c>
      <c r="E109" s="70" t="s">
        <v>45</v>
      </c>
      <c r="F109" s="70"/>
      <c r="G109" s="70"/>
      <c r="H109" s="70"/>
      <c r="I109" s="18">
        <f>MIN(L3:L33)</f>
        <v>987</v>
      </c>
      <c r="J109" s="70"/>
      <c r="K109" s="70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7"/>
      <c r="H1" s="68"/>
      <c r="I1" s="57" t="s">
        <v>1</v>
      </c>
      <c r="J1" s="58"/>
      <c r="K1" s="63" t="s">
        <v>8</v>
      </c>
      <c r="L1" s="61" t="s">
        <v>10</v>
      </c>
      <c r="M1" s="65" t="s">
        <v>2</v>
      </c>
      <c r="N1" s="52" t="s">
        <v>19</v>
      </c>
      <c r="O1" s="52" t="s">
        <v>20</v>
      </c>
      <c r="P1" s="59" t="s">
        <v>21</v>
      </c>
      <c r="Q1" s="52" t="s">
        <v>14</v>
      </c>
      <c r="R1" s="52" t="s">
        <v>42</v>
      </c>
      <c r="S1" s="54" t="s">
        <v>46</v>
      </c>
    </row>
    <row r="2" spans="1:19" ht="42" customHeight="1">
      <c r="A2" s="22" t="s">
        <v>177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4"/>
      <c r="L2" s="62"/>
      <c r="M2" s="66"/>
      <c r="N2" s="69"/>
      <c r="O2" s="69"/>
      <c r="P2" s="60"/>
      <c r="Q2" s="56"/>
      <c r="R2" s="53"/>
      <c r="S2" s="55"/>
    </row>
    <row r="3" spans="1:19" ht="42" customHeight="1">
      <c r="A3" s="23">
        <v>37591</v>
      </c>
      <c r="B3" s="13">
        <v>2</v>
      </c>
      <c r="C3" s="12">
        <v>7</v>
      </c>
      <c r="D3" s="4" t="s">
        <v>394</v>
      </c>
      <c r="E3" s="10">
        <v>4.5</v>
      </c>
      <c r="F3" s="39">
        <v>3</v>
      </c>
      <c r="G3" s="41" t="s">
        <v>53</v>
      </c>
      <c r="H3" s="15">
        <v>22.3</v>
      </c>
      <c r="I3" s="4" t="s">
        <v>54</v>
      </c>
      <c r="J3" s="5" t="s">
        <v>60</v>
      </c>
      <c r="K3" s="6"/>
      <c r="L3" s="1">
        <v>1015</v>
      </c>
      <c r="M3" s="7" t="s">
        <v>507</v>
      </c>
      <c r="N3" s="8"/>
      <c r="O3" s="8">
        <v>2</v>
      </c>
      <c r="P3" s="9">
        <v>1</v>
      </c>
      <c r="Q3" s="8">
        <v>82</v>
      </c>
      <c r="R3" s="20">
        <v>85</v>
      </c>
      <c r="S3" s="24" t="s">
        <v>77</v>
      </c>
    </row>
    <row r="4" spans="1:19" ht="42" customHeight="1">
      <c r="A4" s="23">
        <v>37592</v>
      </c>
      <c r="B4" s="13">
        <v>0</v>
      </c>
      <c r="C4" s="12">
        <v>3</v>
      </c>
      <c r="D4" s="4" t="s">
        <v>340</v>
      </c>
      <c r="E4" s="10">
        <v>0.5</v>
      </c>
      <c r="F4" s="39">
        <v>4</v>
      </c>
      <c r="G4" s="41" t="s">
        <v>57</v>
      </c>
      <c r="H4" s="15">
        <v>39.6</v>
      </c>
      <c r="I4" s="4" t="s">
        <v>63</v>
      </c>
      <c r="J4" s="5" t="s">
        <v>54</v>
      </c>
      <c r="K4" s="6"/>
      <c r="L4" s="1">
        <v>1000</v>
      </c>
      <c r="M4" s="7" t="s">
        <v>508</v>
      </c>
      <c r="N4" s="8"/>
      <c r="O4" s="8"/>
      <c r="P4" s="9">
        <v>-1</v>
      </c>
      <c r="Q4" s="8">
        <v>84</v>
      </c>
      <c r="R4" s="8">
        <v>99</v>
      </c>
      <c r="S4" s="25"/>
    </row>
    <row r="5" spans="1:19" ht="42" customHeight="1">
      <c r="A5" s="23">
        <v>37593</v>
      </c>
      <c r="B5" s="13">
        <v>0</v>
      </c>
      <c r="C5" s="12">
        <v>4</v>
      </c>
      <c r="D5" s="4"/>
      <c r="E5" s="10">
        <v>0</v>
      </c>
      <c r="F5" s="39">
        <v>2</v>
      </c>
      <c r="G5" s="41" t="s">
        <v>62</v>
      </c>
      <c r="H5" s="15">
        <v>15.8</v>
      </c>
      <c r="I5" s="4" t="s">
        <v>54</v>
      </c>
      <c r="J5" s="5" t="s">
        <v>75</v>
      </c>
      <c r="K5" s="6"/>
      <c r="L5" s="1">
        <v>1010</v>
      </c>
      <c r="M5" s="7" t="s">
        <v>509</v>
      </c>
      <c r="N5" s="8"/>
      <c r="O5" s="8"/>
      <c r="P5" s="9">
        <v>-1</v>
      </c>
      <c r="Q5" s="8">
        <v>93</v>
      </c>
      <c r="R5" s="8">
        <v>100</v>
      </c>
      <c r="S5" s="25"/>
    </row>
    <row r="6" spans="1:19" ht="42" customHeight="1">
      <c r="A6" s="23">
        <v>37594</v>
      </c>
      <c r="B6" s="13">
        <v>2</v>
      </c>
      <c r="C6" s="12">
        <v>3</v>
      </c>
      <c r="D6" s="4" t="s">
        <v>340</v>
      </c>
      <c r="E6" s="10">
        <v>1.1</v>
      </c>
      <c r="F6" s="39">
        <v>1</v>
      </c>
      <c r="G6" s="41" t="s">
        <v>62</v>
      </c>
      <c r="H6" s="15">
        <v>11.1</v>
      </c>
      <c r="I6" s="4" t="s">
        <v>54</v>
      </c>
      <c r="J6" s="5" t="s">
        <v>75</v>
      </c>
      <c r="K6" s="6"/>
      <c r="L6" s="1">
        <v>1012</v>
      </c>
      <c r="M6" s="7" t="s">
        <v>510</v>
      </c>
      <c r="N6" s="8"/>
      <c r="O6" s="8"/>
      <c r="P6" s="9">
        <v>1</v>
      </c>
      <c r="Q6" s="8">
        <v>97</v>
      </c>
      <c r="R6" s="8">
        <v>100</v>
      </c>
      <c r="S6" s="25" t="s">
        <v>77</v>
      </c>
    </row>
    <row r="7" spans="1:19" ht="42" customHeight="1">
      <c r="A7" s="23">
        <v>37595</v>
      </c>
      <c r="B7" s="13">
        <v>0</v>
      </c>
      <c r="C7" s="12">
        <v>3</v>
      </c>
      <c r="D7" s="4" t="s">
        <v>511</v>
      </c>
      <c r="E7" s="10">
        <v>0</v>
      </c>
      <c r="F7" s="39">
        <v>2</v>
      </c>
      <c r="G7" s="41" t="s">
        <v>62</v>
      </c>
      <c r="H7" s="15">
        <v>19.5</v>
      </c>
      <c r="I7" s="4" t="s">
        <v>54</v>
      </c>
      <c r="J7" s="5" t="s">
        <v>75</v>
      </c>
      <c r="K7" s="6"/>
      <c r="L7" s="1">
        <v>1017</v>
      </c>
      <c r="M7" s="7" t="s">
        <v>512</v>
      </c>
      <c r="N7" s="8"/>
      <c r="O7" s="8"/>
      <c r="P7" s="9">
        <v>-1</v>
      </c>
      <c r="Q7" s="8">
        <v>98</v>
      </c>
      <c r="R7" s="8">
        <v>100</v>
      </c>
      <c r="S7" s="25"/>
    </row>
    <row r="8" spans="1:19" ht="42" customHeight="1">
      <c r="A8" s="23">
        <v>37596</v>
      </c>
      <c r="B8" s="13">
        <v>-3</v>
      </c>
      <c r="C8" s="12">
        <v>-1</v>
      </c>
      <c r="D8" s="4"/>
      <c r="E8" s="10">
        <v>0</v>
      </c>
      <c r="F8" s="39">
        <v>3</v>
      </c>
      <c r="G8" s="41" t="s">
        <v>62</v>
      </c>
      <c r="H8" s="15">
        <v>25.3</v>
      </c>
      <c r="I8" s="4" t="s">
        <v>54</v>
      </c>
      <c r="J8" s="5" t="s">
        <v>75</v>
      </c>
      <c r="K8" s="6"/>
      <c r="L8" s="1">
        <v>1021</v>
      </c>
      <c r="M8" s="7" t="s">
        <v>513</v>
      </c>
      <c r="N8" s="8"/>
      <c r="O8" s="8"/>
      <c r="P8" s="9">
        <v>-4</v>
      </c>
      <c r="Q8" s="8">
        <v>96</v>
      </c>
      <c r="R8" s="8">
        <v>100</v>
      </c>
      <c r="S8" s="25"/>
    </row>
    <row r="9" spans="1:19" ht="42" customHeight="1">
      <c r="A9" s="23">
        <v>37597</v>
      </c>
      <c r="B9" s="13">
        <v>-6</v>
      </c>
      <c r="C9" s="12">
        <v>-2</v>
      </c>
      <c r="D9" s="4"/>
      <c r="E9" s="10">
        <v>0</v>
      </c>
      <c r="F9" s="39">
        <v>3</v>
      </c>
      <c r="G9" s="41" t="s">
        <v>62</v>
      </c>
      <c r="H9" s="15">
        <v>22</v>
      </c>
      <c r="I9" s="4" t="s">
        <v>54</v>
      </c>
      <c r="J9" s="5" t="s">
        <v>54</v>
      </c>
      <c r="K9" s="6"/>
      <c r="L9" s="1">
        <v>1022</v>
      </c>
      <c r="M9" s="7" t="s">
        <v>514</v>
      </c>
      <c r="N9" s="8"/>
      <c r="O9" s="8"/>
      <c r="P9" s="9">
        <v>-7</v>
      </c>
      <c r="Q9" s="8">
        <v>94</v>
      </c>
      <c r="R9" s="8">
        <v>100</v>
      </c>
      <c r="S9" s="25"/>
    </row>
    <row r="10" spans="1:19" ht="42" customHeight="1">
      <c r="A10" s="23">
        <v>37598</v>
      </c>
      <c r="B10" s="13">
        <v>-10</v>
      </c>
      <c r="C10" s="12">
        <v>-4</v>
      </c>
      <c r="D10" s="4"/>
      <c r="E10" s="10">
        <v>0</v>
      </c>
      <c r="F10" s="39">
        <v>3</v>
      </c>
      <c r="G10" s="41" t="s">
        <v>62</v>
      </c>
      <c r="H10" s="15">
        <v>25</v>
      </c>
      <c r="I10" s="4" t="s">
        <v>79</v>
      </c>
      <c r="J10" s="5" t="s">
        <v>64</v>
      </c>
      <c r="K10" s="6"/>
      <c r="L10" s="1">
        <v>1026</v>
      </c>
      <c r="M10" s="7" t="s">
        <v>515</v>
      </c>
      <c r="N10" s="8"/>
      <c r="O10" s="8">
        <v>8</v>
      </c>
      <c r="P10" s="9">
        <v>-11</v>
      </c>
      <c r="Q10" s="8">
        <v>85</v>
      </c>
      <c r="R10" s="8">
        <v>1</v>
      </c>
      <c r="S10" s="25"/>
    </row>
    <row r="11" spans="1:19" ht="42" customHeight="1">
      <c r="A11" s="23">
        <v>37599</v>
      </c>
      <c r="B11" s="13">
        <v>-12</v>
      </c>
      <c r="C11" s="12">
        <v>-7</v>
      </c>
      <c r="D11" s="4"/>
      <c r="E11" s="10">
        <v>0</v>
      </c>
      <c r="F11" s="39">
        <v>2</v>
      </c>
      <c r="G11" s="41" t="s">
        <v>62</v>
      </c>
      <c r="H11" s="15">
        <v>22</v>
      </c>
      <c r="I11" s="4" t="s">
        <v>67</v>
      </c>
      <c r="J11" s="5" t="s">
        <v>64</v>
      </c>
      <c r="K11" s="6"/>
      <c r="L11" s="1">
        <v>1025</v>
      </c>
      <c r="M11" s="7" t="s">
        <v>516</v>
      </c>
      <c r="N11" s="8"/>
      <c r="O11" s="8">
        <v>8</v>
      </c>
      <c r="P11" s="9">
        <v>-13</v>
      </c>
      <c r="Q11" s="8">
        <v>78</v>
      </c>
      <c r="R11" s="8">
        <v>2</v>
      </c>
      <c r="S11" s="25"/>
    </row>
    <row r="12" spans="1:19" ht="42" customHeight="1">
      <c r="A12" s="23">
        <v>37600</v>
      </c>
      <c r="B12" s="13">
        <v>-12</v>
      </c>
      <c r="C12" s="12">
        <v>-4</v>
      </c>
      <c r="D12" s="4"/>
      <c r="E12" s="10">
        <v>0</v>
      </c>
      <c r="F12" s="39">
        <v>2</v>
      </c>
      <c r="G12" s="41" t="s">
        <v>62</v>
      </c>
      <c r="H12" s="15">
        <v>18</v>
      </c>
      <c r="I12" s="4" t="s">
        <v>67</v>
      </c>
      <c r="J12" s="5" t="s">
        <v>64</v>
      </c>
      <c r="K12" s="6"/>
      <c r="L12" s="1">
        <v>1023</v>
      </c>
      <c r="M12" s="7" t="s">
        <v>517</v>
      </c>
      <c r="N12" s="8"/>
      <c r="O12" s="8">
        <v>8</v>
      </c>
      <c r="P12" s="9">
        <v>-13</v>
      </c>
      <c r="Q12" s="8">
        <v>56</v>
      </c>
      <c r="R12" s="8">
        <v>2</v>
      </c>
      <c r="S12" s="25"/>
    </row>
    <row r="13" spans="1:19" ht="42" customHeight="1">
      <c r="A13" s="23">
        <v>37601</v>
      </c>
      <c r="B13" s="13">
        <v>-14</v>
      </c>
      <c r="C13" s="12">
        <v>-4</v>
      </c>
      <c r="D13" s="4"/>
      <c r="E13" s="10">
        <v>0</v>
      </c>
      <c r="F13" s="39">
        <v>4</v>
      </c>
      <c r="G13" s="41" t="s">
        <v>135</v>
      </c>
      <c r="H13" s="15">
        <v>35</v>
      </c>
      <c r="I13" s="4" t="s">
        <v>67</v>
      </c>
      <c r="J13" s="5" t="s">
        <v>64</v>
      </c>
      <c r="K13" s="6"/>
      <c r="L13" s="1">
        <v>1024</v>
      </c>
      <c r="M13" s="7" t="s">
        <v>518</v>
      </c>
      <c r="N13" s="8"/>
      <c r="O13" s="8">
        <v>8</v>
      </c>
      <c r="P13" s="9">
        <v>-14</v>
      </c>
      <c r="Q13" s="8">
        <v>42</v>
      </c>
      <c r="R13" s="8">
        <v>1</v>
      </c>
      <c r="S13" s="25"/>
    </row>
    <row r="14" spans="1:19" ht="42" customHeight="1">
      <c r="A14" s="23">
        <v>37602</v>
      </c>
      <c r="B14" s="13">
        <v>-11</v>
      </c>
      <c r="C14" s="12">
        <v>-6</v>
      </c>
      <c r="D14" s="4"/>
      <c r="E14" s="10">
        <v>0</v>
      </c>
      <c r="F14" s="39">
        <v>4</v>
      </c>
      <c r="G14" s="41" t="s">
        <v>135</v>
      </c>
      <c r="H14" s="15">
        <v>37.3</v>
      </c>
      <c r="I14" s="4" t="s">
        <v>67</v>
      </c>
      <c r="J14" s="5" t="s">
        <v>64</v>
      </c>
      <c r="K14" s="6"/>
      <c r="L14" s="1">
        <v>1020</v>
      </c>
      <c r="M14" s="7" t="s">
        <v>519</v>
      </c>
      <c r="N14" s="8"/>
      <c r="O14" s="8">
        <v>8</v>
      </c>
      <c r="P14" s="9">
        <v>-12</v>
      </c>
      <c r="Q14" s="8">
        <v>60</v>
      </c>
      <c r="R14" s="8">
        <v>2</v>
      </c>
      <c r="S14" s="25"/>
    </row>
    <row r="15" spans="1:19" ht="42" customHeight="1">
      <c r="A15" s="23">
        <v>37603</v>
      </c>
      <c r="B15" s="13">
        <v>-12</v>
      </c>
      <c r="C15" s="12">
        <v>-2</v>
      </c>
      <c r="D15" s="4"/>
      <c r="E15" s="10">
        <v>0</v>
      </c>
      <c r="F15" s="39">
        <v>2</v>
      </c>
      <c r="G15" s="41" t="s">
        <v>135</v>
      </c>
      <c r="H15" s="15">
        <v>18.3</v>
      </c>
      <c r="I15" s="4" t="s">
        <v>67</v>
      </c>
      <c r="J15" s="5" t="s">
        <v>64</v>
      </c>
      <c r="K15" s="6"/>
      <c r="L15" s="1">
        <v>1021</v>
      </c>
      <c r="M15" s="7" t="s">
        <v>520</v>
      </c>
      <c r="N15" s="8"/>
      <c r="O15" s="8">
        <v>8</v>
      </c>
      <c r="P15" s="9">
        <v>-12</v>
      </c>
      <c r="Q15" s="8">
        <v>68</v>
      </c>
      <c r="R15" s="8">
        <v>2</v>
      </c>
      <c r="S15" s="25"/>
    </row>
    <row r="16" spans="1:19" ht="42" customHeight="1">
      <c r="A16" s="23">
        <v>37604</v>
      </c>
      <c r="B16" s="13">
        <v>-9</v>
      </c>
      <c r="C16" s="12">
        <v>-1</v>
      </c>
      <c r="D16" s="4"/>
      <c r="E16" s="10">
        <v>0</v>
      </c>
      <c r="F16" s="39">
        <v>2</v>
      </c>
      <c r="G16" s="41" t="s">
        <v>135</v>
      </c>
      <c r="H16" s="15">
        <v>21.7</v>
      </c>
      <c r="I16" s="4" t="s">
        <v>63</v>
      </c>
      <c r="J16" s="5" t="s">
        <v>54</v>
      </c>
      <c r="K16" s="6"/>
      <c r="L16" s="1">
        <v>1018</v>
      </c>
      <c r="M16" s="7" t="s">
        <v>521</v>
      </c>
      <c r="N16" s="8"/>
      <c r="O16" s="8"/>
      <c r="P16" s="9">
        <v>-10</v>
      </c>
      <c r="Q16" s="8">
        <v>79</v>
      </c>
      <c r="R16" s="8">
        <v>100</v>
      </c>
      <c r="S16" s="25"/>
    </row>
    <row r="17" spans="1:19" ht="42" customHeight="1">
      <c r="A17" s="23">
        <v>37605</v>
      </c>
      <c r="B17" s="13">
        <v>-10</v>
      </c>
      <c r="C17" s="12">
        <v>-3</v>
      </c>
      <c r="D17" s="4"/>
      <c r="E17" s="10">
        <v>0</v>
      </c>
      <c r="F17" s="39">
        <v>5</v>
      </c>
      <c r="G17" s="41" t="s">
        <v>183</v>
      </c>
      <c r="H17" s="15">
        <v>43.7</v>
      </c>
      <c r="I17" s="4" t="s">
        <v>63</v>
      </c>
      <c r="J17" s="5" t="s">
        <v>54</v>
      </c>
      <c r="K17" s="6"/>
      <c r="L17" s="1">
        <v>1015</v>
      </c>
      <c r="M17" s="7" t="s">
        <v>522</v>
      </c>
      <c r="N17" s="8"/>
      <c r="O17" s="8"/>
      <c r="P17" s="9">
        <v>-10</v>
      </c>
      <c r="Q17" s="8">
        <v>80</v>
      </c>
      <c r="R17" s="8">
        <v>99</v>
      </c>
      <c r="S17" s="25"/>
    </row>
    <row r="18" spans="1:19" ht="42" customHeight="1">
      <c r="A18" s="23">
        <v>37606</v>
      </c>
      <c r="B18" s="13">
        <v>-3</v>
      </c>
      <c r="C18" s="12">
        <v>1</v>
      </c>
      <c r="D18" s="4" t="s">
        <v>523</v>
      </c>
      <c r="E18" s="48">
        <v>0.7</v>
      </c>
      <c r="F18" s="39">
        <v>3</v>
      </c>
      <c r="G18" s="41" t="s">
        <v>57</v>
      </c>
      <c r="H18" s="15">
        <v>32</v>
      </c>
      <c r="I18" s="4" t="s">
        <v>54</v>
      </c>
      <c r="J18" s="5" t="s">
        <v>54</v>
      </c>
      <c r="K18" s="6"/>
      <c r="L18" s="1">
        <v>1011</v>
      </c>
      <c r="M18" s="7" t="s">
        <v>524</v>
      </c>
      <c r="N18" s="8"/>
      <c r="O18" s="8"/>
      <c r="P18" s="9">
        <v>-4</v>
      </c>
      <c r="Q18" s="8">
        <v>84</v>
      </c>
      <c r="R18" s="8">
        <v>100</v>
      </c>
      <c r="S18" s="25" t="s">
        <v>77</v>
      </c>
    </row>
    <row r="19" spans="1:19" ht="42" customHeight="1">
      <c r="A19" s="23">
        <v>37607</v>
      </c>
      <c r="B19" s="13">
        <v>-2</v>
      </c>
      <c r="C19" s="12">
        <v>2</v>
      </c>
      <c r="D19" s="4" t="s">
        <v>525</v>
      </c>
      <c r="E19" s="10">
        <v>4.2</v>
      </c>
      <c r="F19" s="39">
        <v>2</v>
      </c>
      <c r="G19" s="41" t="s">
        <v>53</v>
      </c>
      <c r="H19" s="15">
        <v>18.3</v>
      </c>
      <c r="I19" s="4" t="s">
        <v>54</v>
      </c>
      <c r="J19" s="5" t="s">
        <v>75</v>
      </c>
      <c r="K19" s="6"/>
      <c r="L19" s="1">
        <v>1010</v>
      </c>
      <c r="M19" s="7" t="s">
        <v>526</v>
      </c>
      <c r="N19" s="8"/>
      <c r="O19" s="8"/>
      <c r="P19" s="9">
        <v>-3</v>
      </c>
      <c r="Q19" s="8">
        <v>96</v>
      </c>
      <c r="R19" s="8">
        <v>100</v>
      </c>
      <c r="S19" s="25" t="s">
        <v>57</v>
      </c>
    </row>
    <row r="20" spans="1:19" ht="42" customHeight="1">
      <c r="A20" s="23">
        <v>37608</v>
      </c>
      <c r="B20" s="13">
        <v>-3</v>
      </c>
      <c r="C20" s="12">
        <v>-1</v>
      </c>
      <c r="D20" s="4" t="s">
        <v>523</v>
      </c>
      <c r="E20" s="10">
        <v>0.9</v>
      </c>
      <c r="F20" s="39">
        <v>2</v>
      </c>
      <c r="G20" s="41" t="s">
        <v>59</v>
      </c>
      <c r="H20" s="15">
        <v>20.1</v>
      </c>
      <c r="I20" s="4" t="s">
        <v>54</v>
      </c>
      <c r="J20" s="5" t="s">
        <v>60</v>
      </c>
      <c r="K20" s="6"/>
      <c r="L20" s="1">
        <v>1024</v>
      </c>
      <c r="M20" s="7" t="s">
        <v>527</v>
      </c>
      <c r="N20" s="8"/>
      <c r="O20" s="8">
        <v>1</v>
      </c>
      <c r="P20" s="9">
        <v>-4</v>
      </c>
      <c r="Q20" s="8">
        <v>89</v>
      </c>
      <c r="R20" s="8">
        <v>94</v>
      </c>
      <c r="S20" s="25" t="s">
        <v>57</v>
      </c>
    </row>
    <row r="21" spans="1:19" ht="42" customHeight="1">
      <c r="A21" s="23">
        <v>37609</v>
      </c>
      <c r="B21" s="13">
        <v>-7</v>
      </c>
      <c r="C21" s="12">
        <v>0</v>
      </c>
      <c r="D21" s="4" t="s">
        <v>528</v>
      </c>
      <c r="E21" s="10">
        <v>0.4</v>
      </c>
      <c r="F21" s="39">
        <v>1</v>
      </c>
      <c r="G21" s="41" t="s">
        <v>59</v>
      </c>
      <c r="H21" s="15">
        <v>12</v>
      </c>
      <c r="I21" s="4" t="s">
        <v>54</v>
      </c>
      <c r="J21" s="5" t="s">
        <v>60</v>
      </c>
      <c r="K21" s="6"/>
      <c r="L21" s="1">
        <v>1028</v>
      </c>
      <c r="M21" s="7" t="s">
        <v>529</v>
      </c>
      <c r="N21" s="8"/>
      <c r="O21" s="8">
        <v>1</v>
      </c>
      <c r="P21" s="9">
        <v>-8</v>
      </c>
      <c r="Q21" s="8">
        <v>84</v>
      </c>
      <c r="R21" s="8">
        <v>90</v>
      </c>
      <c r="S21" s="25" t="s">
        <v>57</v>
      </c>
    </row>
    <row r="22" spans="1:19" ht="42" customHeight="1">
      <c r="A22" s="23">
        <v>37610</v>
      </c>
      <c r="B22" s="13">
        <v>-9</v>
      </c>
      <c r="C22" s="12">
        <v>0</v>
      </c>
      <c r="D22" s="4"/>
      <c r="E22" s="10">
        <v>0</v>
      </c>
      <c r="F22" s="39">
        <v>2</v>
      </c>
      <c r="G22" s="41" t="s">
        <v>69</v>
      </c>
      <c r="H22" s="15">
        <v>22.5</v>
      </c>
      <c r="I22" s="4" t="s">
        <v>67</v>
      </c>
      <c r="J22" s="5" t="s">
        <v>91</v>
      </c>
      <c r="K22" s="6"/>
      <c r="L22" s="1">
        <v>1014</v>
      </c>
      <c r="M22" s="7" t="s">
        <v>530</v>
      </c>
      <c r="N22" s="8"/>
      <c r="O22" s="8">
        <v>6</v>
      </c>
      <c r="P22" s="9">
        <v>-10</v>
      </c>
      <c r="Q22" s="8">
        <v>82</v>
      </c>
      <c r="R22" s="8">
        <v>20</v>
      </c>
      <c r="S22" s="25"/>
    </row>
    <row r="23" spans="1:19" ht="42" customHeight="1">
      <c r="A23" s="23">
        <v>37611</v>
      </c>
      <c r="B23" s="13">
        <v>0</v>
      </c>
      <c r="C23" s="12">
        <v>2</v>
      </c>
      <c r="D23" s="4"/>
      <c r="E23" s="10">
        <v>0</v>
      </c>
      <c r="F23" s="39">
        <v>2</v>
      </c>
      <c r="G23" s="41" t="s">
        <v>59</v>
      </c>
      <c r="H23" s="15">
        <v>20.1</v>
      </c>
      <c r="I23" s="4" t="s">
        <v>54</v>
      </c>
      <c r="J23" s="5" t="s">
        <v>75</v>
      </c>
      <c r="K23" s="6"/>
      <c r="L23" s="1">
        <v>1012</v>
      </c>
      <c r="M23" s="7" t="s">
        <v>531</v>
      </c>
      <c r="N23" s="8"/>
      <c r="O23" s="8"/>
      <c r="P23" s="9">
        <v>-2</v>
      </c>
      <c r="Q23" s="8">
        <v>94</v>
      </c>
      <c r="R23" s="8">
        <v>100</v>
      </c>
      <c r="S23" s="25"/>
    </row>
    <row r="24" spans="1:19" ht="42" customHeight="1">
      <c r="A24" s="23">
        <v>37612</v>
      </c>
      <c r="B24" s="13">
        <v>-2</v>
      </c>
      <c r="C24" s="12">
        <v>1</v>
      </c>
      <c r="D24" s="4" t="s">
        <v>471</v>
      </c>
      <c r="E24" s="10">
        <v>2.8</v>
      </c>
      <c r="F24" s="39">
        <v>3</v>
      </c>
      <c r="G24" s="41" t="s">
        <v>69</v>
      </c>
      <c r="H24" s="15">
        <v>34.1</v>
      </c>
      <c r="I24" s="4" t="s">
        <v>54</v>
      </c>
      <c r="J24" s="5" t="s">
        <v>54</v>
      </c>
      <c r="K24" s="6"/>
      <c r="L24" s="1">
        <v>1016</v>
      </c>
      <c r="M24" s="7" t="s">
        <v>532</v>
      </c>
      <c r="N24" s="8"/>
      <c r="O24" s="8"/>
      <c r="P24" s="9">
        <v>-3</v>
      </c>
      <c r="Q24" s="8">
        <v>89</v>
      </c>
      <c r="R24" s="8">
        <v>100</v>
      </c>
      <c r="S24" s="25" t="s">
        <v>77</v>
      </c>
    </row>
    <row r="25" spans="1:19" ht="42" customHeight="1">
      <c r="A25" s="23">
        <v>37613</v>
      </c>
      <c r="B25" s="13">
        <v>-1</v>
      </c>
      <c r="C25" s="12">
        <v>3</v>
      </c>
      <c r="D25" s="4" t="s">
        <v>533</v>
      </c>
      <c r="E25" s="10">
        <v>3.6</v>
      </c>
      <c r="F25" s="39">
        <v>2</v>
      </c>
      <c r="G25" s="41" t="s">
        <v>59</v>
      </c>
      <c r="H25" s="15">
        <v>20</v>
      </c>
      <c r="I25" s="4" t="s">
        <v>54</v>
      </c>
      <c r="J25" s="5" t="s">
        <v>75</v>
      </c>
      <c r="K25" s="6"/>
      <c r="L25" s="1">
        <v>1003</v>
      </c>
      <c r="M25" s="7" t="s">
        <v>534</v>
      </c>
      <c r="N25" s="8"/>
      <c r="O25" s="8"/>
      <c r="P25" s="9">
        <v>-3</v>
      </c>
      <c r="Q25" s="8">
        <v>96</v>
      </c>
      <c r="R25" s="8">
        <v>100</v>
      </c>
      <c r="S25" s="25" t="s">
        <v>77</v>
      </c>
    </row>
    <row r="26" spans="1:19" ht="42" customHeight="1">
      <c r="A26" s="23">
        <v>37614</v>
      </c>
      <c r="B26" s="13">
        <v>-5</v>
      </c>
      <c r="C26" s="12">
        <v>-1</v>
      </c>
      <c r="D26" s="4" t="s">
        <v>208</v>
      </c>
      <c r="E26" s="10">
        <v>0.4</v>
      </c>
      <c r="F26" s="39">
        <v>3</v>
      </c>
      <c r="G26" s="41" t="s">
        <v>57</v>
      </c>
      <c r="H26" s="15">
        <v>32</v>
      </c>
      <c r="I26" s="4" t="s">
        <v>63</v>
      </c>
      <c r="J26" s="5" t="s">
        <v>54</v>
      </c>
      <c r="K26" s="6"/>
      <c r="L26" s="1">
        <v>1013</v>
      </c>
      <c r="M26" s="7" t="s">
        <v>535</v>
      </c>
      <c r="N26" s="8"/>
      <c r="O26" s="8">
        <v>0.5</v>
      </c>
      <c r="P26" s="9">
        <v>-6</v>
      </c>
      <c r="Q26" s="8">
        <v>78</v>
      </c>
      <c r="R26" s="8">
        <v>96</v>
      </c>
      <c r="S26" s="25"/>
    </row>
    <row r="27" spans="1:19" ht="42" customHeight="1">
      <c r="A27" s="23">
        <v>37615</v>
      </c>
      <c r="B27" s="13">
        <v>-4</v>
      </c>
      <c r="C27" s="12">
        <v>0</v>
      </c>
      <c r="D27" s="4"/>
      <c r="E27" s="10">
        <v>0</v>
      </c>
      <c r="F27" s="39">
        <v>4</v>
      </c>
      <c r="G27" s="41" t="s">
        <v>183</v>
      </c>
      <c r="H27" s="15">
        <v>37</v>
      </c>
      <c r="I27" s="4" t="s">
        <v>63</v>
      </c>
      <c r="J27" s="5" t="s">
        <v>64</v>
      </c>
      <c r="K27" s="6"/>
      <c r="L27" s="1">
        <v>1015</v>
      </c>
      <c r="M27" s="7" t="s">
        <v>536</v>
      </c>
      <c r="N27" s="8"/>
      <c r="O27" s="8">
        <v>6.5</v>
      </c>
      <c r="P27" s="9">
        <v>-5</v>
      </c>
      <c r="Q27" s="8">
        <v>79</v>
      </c>
      <c r="R27" s="8">
        <v>10</v>
      </c>
      <c r="S27" s="25"/>
    </row>
    <row r="28" spans="1:19" ht="42" customHeight="1">
      <c r="A28" s="23">
        <v>37616</v>
      </c>
      <c r="B28" s="13">
        <v>-5</v>
      </c>
      <c r="C28" s="12">
        <v>-1</v>
      </c>
      <c r="D28" s="4"/>
      <c r="E28" s="10">
        <v>0</v>
      </c>
      <c r="F28" s="39">
        <v>5</v>
      </c>
      <c r="G28" s="41" t="s">
        <v>57</v>
      </c>
      <c r="H28" s="15">
        <v>44.7</v>
      </c>
      <c r="I28" s="4" t="s">
        <v>63</v>
      </c>
      <c r="J28" s="5" t="s">
        <v>60</v>
      </c>
      <c r="K28" s="6"/>
      <c r="L28" s="1">
        <v>1006</v>
      </c>
      <c r="M28" s="7" t="s">
        <v>537</v>
      </c>
      <c r="N28" s="8"/>
      <c r="O28" s="8">
        <v>3</v>
      </c>
      <c r="P28" s="9">
        <v>-6</v>
      </c>
      <c r="Q28" s="8">
        <v>80</v>
      </c>
      <c r="R28" s="8">
        <v>65</v>
      </c>
      <c r="S28" s="25"/>
    </row>
    <row r="29" spans="1:19" ht="42" customHeight="1">
      <c r="A29" s="23">
        <v>37617</v>
      </c>
      <c r="B29" s="13">
        <v>-1</v>
      </c>
      <c r="C29" s="12">
        <v>4</v>
      </c>
      <c r="D29" s="4" t="s">
        <v>538</v>
      </c>
      <c r="E29" s="10">
        <v>1.7</v>
      </c>
      <c r="F29" s="39">
        <v>4</v>
      </c>
      <c r="G29" s="41" t="s">
        <v>57</v>
      </c>
      <c r="H29" s="15">
        <v>39.8</v>
      </c>
      <c r="I29" s="4" t="s">
        <v>63</v>
      </c>
      <c r="J29" s="5" t="s">
        <v>54</v>
      </c>
      <c r="K29" s="6"/>
      <c r="L29" s="1">
        <v>999</v>
      </c>
      <c r="M29" s="7" t="s">
        <v>539</v>
      </c>
      <c r="N29" s="8"/>
      <c r="O29" s="8">
        <v>0.5</v>
      </c>
      <c r="P29" s="9">
        <v>-3</v>
      </c>
      <c r="Q29" s="8">
        <v>77</v>
      </c>
      <c r="R29" s="8">
        <v>93</v>
      </c>
      <c r="S29" s="25" t="s">
        <v>77</v>
      </c>
    </row>
    <row r="30" spans="1:19" ht="42" customHeight="1">
      <c r="A30" s="23">
        <v>37618</v>
      </c>
      <c r="B30" s="13">
        <v>-1</v>
      </c>
      <c r="C30" s="12">
        <v>4</v>
      </c>
      <c r="D30" s="4"/>
      <c r="E30" s="10">
        <v>0</v>
      </c>
      <c r="F30" s="39">
        <v>3</v>
      </c>
      <c r="G30" s="41" t="s">
        <v>69</v>
      </c>
      <c r="H30" s="15">
        <v>26.9</v>
      </c>
      <c r="I30" s="4" t="s">
        <v>54</v>
      </c>
      <c r="J30" s="5" t="s">
        <v>60</v>
      </c>
      <c r="K30" s="6"/>
      <c r="L30" s="1">
        <v>996</v>
      </c>
      <c r="M30" s="7" t="s">
        <v>540</v>
      </c>
      <c r="N30" s="8"/>
      <c r="O30" s="8">
        <v>1.5</v>
      </c>
      <c r="P30" s="9">
        <v>-2</v>
      </c>
      <c r="Q30" s="8">
        <v>69</v>
      </c>
      <c r="R30" s="8">
        <v>85</v>
      </c>
      <c r="S30" s="25"/>
    </row>
    <row r="31" spans="1:19" ht="42" customHeight="1">
      <c r="A31" s="23">
        <v>37619</v>
      </c>
      <c r="B31" s="13">
        <v>3</v>
      </c>
      <c r="C31" s="12">
        <v>5</v>
      </c>
      <c r="D31" s="4" t="s">
        <v>126</v>
      </c>
      <c r="E31" s="10">
        <v>1.8</v>
      </c>
      <c r="F31" s="39">
        <v>3</v>
      </c>
      <c r="G31" s="41" t="s">
        <v>69</v>
      </c>
      <c r="H31" s="15">
        <v>28.7</v>
      </c>
      <c r="I31" s="4" t="s">
        <v>54</v>
      </c>
      <c r="J31" s="5" t="s">
        <v>60</v>
      </c>
      <c r="K31" s="6"/>
      <c r="L31" s="1">
        <v>1004</v>
      </c>
      <c r="M31" s="7" t="s">
        <v>541</v>
      </c>
      <c r="N31" s="8"/>
      <c r="O31" s="8">
        <v>1.5</v>
      </c>
      <c r="P31" s="9">
        <v>1</v>
      </c>
      <c r="Q31" s="8">
        <v>80</v>
      </c>
      <c r="R31" s="8">
        <v>80</v>
      </c>
      <c r="S31" s="25" t="s">
        <v>77</v>
      </c>
    </row>
    <row r="32" spans="1:19" ht="42" customHeight="1">
      <c r="A32" s="23">
        <v>37620</v>
      </c>
      <c r="B32" s="13">
        <v>1</v>
      </c>
      <c r="C32" s="12">
        <v>6</v>
      </c>
      <c r="D32" s="4" t="s">
        <v>298</v>
      </c>
      <c r="E32" s="10">
        <v>39.6</v>
      </c>
      <c r="F32" s="39">
        <v>2</v>
      </c>
      <c r="G32" s="41" t="s">
        <v>62</v>
      </c>
      <c r="H32" s="15">
        <v>18.2</v>
      </c>
      <c r="I32" s="4" t="s">
        <v>54</v>
      </c>
      <c r="J32" s="5" t="s">
        <v>54</v>
      </c>
      <c r="K32" s="6"/>
      <c r="L32" s="1">
        <v>991</v>
      </c>
      <c r="M32" s="7" t="s">
        <v>542</v>
      </c>
      <c r="N32" s="8"/>
      <c r="O32" s="8"/>
      <c r="P32" s="9">
        <v>0</v>
      </c>
      <c r="Q32" s="8">
        <v>90</v>
      </c>
      <c r="R32" s="8">
        <v>100</v>
      </c>
      <c r="S32" s="25" t="s">
        <v>77</v>
      </c>
    </row>
    <row r="33" spans="1:19" ht="42" customHeight="1">
      <c r="A33" s="26">
        <v>37621</v>
      </c>
      <c r="B33" s="27">
        <v>-7</v>
      </c>
      <c r="C33" s="28">
        <v>0</v>
      </c>
      <c r="D33" s="29" t="s">
        <v>543</v>
      </c>
      <c r="E33" s="30">
        <v>3.8</v>
      </c>
      <c r="F33" s="40">
        <v>4</v>
      </c>
      <c r="G33" s="42" t="s">
        <v>62</v>
      </c>
      <c r="H33" s="31">
        <v>36</v>
      </c>
      <c r="I33" s="29" t="s">
        <v>54</v>
      </c>
      <c r="J33" s="32" t="s">
        <v>54</v>
      </c>
      <c r="K33" s="33"/>
      <c r="L33" s="34">
        <v>997</v>
      </c>
      <c r="M33" s="35" t="s">
        <v>544</v>
      </c>
      <c r="N33" s="36"/>
      <c r="O33" s="36"/>
      <c r="P33" s="37">
        <v>-9</v>
      </c>
      <c r="Q33" s="36">
        <v>80</v>
      </c>
      <c r="R33" s="36">
        <v>99</v>
      </c>
      <c r="S33" s="38" t="s">
        <v>57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0" t="s">
        <v>22</v>
      </c>
      <c r="B100" s="70"/>
      <c r="C100" s="70"/>
      <c r="D100" s="16">
        <f>AVERAGE(B3:B33,C3:C33)</f>
        <v>-2.096774193548387</v>
      </c>
      <c r="E100" s="70" t="s">
        <v>31</v>
      </c>
      <c r="F100" s="70"/>
      <c r="G100" s="70"/>
      <c r="H100" s="70"/>
      <c r="I100" s="17">
        <f>SUM(E3:E33)</f>
        <v>66</v>
      </c>
      <c r="J100" s="70" t="s">
        <v>38</v>
      </c>
      <c r="K100" s="70"/>
      <c r="L100" s="18">
        <f>SUM(O3:O33)</f>
        <v>71.5</v>
      </c>
    </row>
    <row r="101" spans="1:12" ht="30" customHeight="1">
      <c r="A101" s="70" t="s">
        <v>27</v>
      </c>
      <c r="B101" s="70"/>
      <c r="C101" s="70"/>
      <c r="D101" s="16">
        <f>AVERAGE(B3:B33)</f>
        <v>-4.548387096774194</v>
      </c>
      <c r="E101" s="70" t="s">
        <v>32</v>
      </c>
      <c r="F101" s="70"/>
      <c r="G101" s="70"/>
      <c r="H101" s="70"/>
      <c r="I101" s="17">
        <f>AVERAGE(E3:E33)</f>
        <v>2.129032258064516</v>
      </c>
      <c r="J101" s="70" t="s">
        <v>39</v>
      </c>
      <c r="K101" s="70"/>
      <c r="L101" s="18">
        <f>COUNTIF(R3:R33,"&lt;31")</f>
        <v>8</v>
      </c>
    </row>
    <row r="102" spans="1:12" ht="30" customHeight="1">
      <c r="A102" s="70" t="s">
        <v>28</v>
      </c>
      <c r="B102" s="70"/>
      <c r="C102" s="70"/>
      <c r="D102" s="16">
        <f>AVERAGE(C3:C33)</f>
        <v>0.3548387096774194</v>
      </c>
      <c r="E102" s="70" t="s">
        <v>33</v>
      </c>
      <c r="F102" s="70"/>
      <c r="G102" s="70"/>
      <c r="H102" s="70"/>
      <c r="I102" s="17">
        <f>MAX(E3:E33)</f>
        <v>39.6</v>
      </c>
      <c r="J102" s="70" t="s">
        <v>41</v>
      </c>
      <c r="K102" s="70"/>
      <c r="L102" s="18">
        <f>COUNTIF(C3:C33,"&gt;19")</f>
        <v>0</v>
      </c>
    </row>
    <row r="103" spans="1:12" ht="30" customHeight="1">
      <c r="A103" s="70" t="s">
        <v>23</v>
      </c>
      <c r="B103" s="70"/>
      <c r="C103" s="70"/>
      <c r="D103" s="18">
        <f>MAX(B3:B33,C3:C33)</f>
        <v>7</v>
      </c>
      <c r="E103" s="70" t="s">
        <v>34</v>
      </c>
      <c r="F103" s="70"/>
      <c r="G103" s="70"/>
      <c r="H103" s="70"/>
      <c r="I103" s="18">
        <f>COUNTA(S3:S33)</f>
        <v>12</v>
      </c>
      <c r="J103" s="70" t="s">
        <v>37</v>
      </c>
      <c r="K103" s="70"/>
      <c r="L103" s="18">
        <f>COUNTA(N3:N33)</f>
        <v>0</v>
      </c>
    </row>
    <row r="104" spans="1:12" ht="30" customHeight="1">
      <c r="A104" s="70" t="s">
        <v>24</v>
      </c>
      <c r="B104" s="70"/>
      <c r="C104" s="70"/>
      <c r="D104" s="18">
        <f>MIN(B3:B33,C3:C33)</f>
        <v>-14</v>
      </c>
      <c r="E104" s="70" t="s">
        <v>35</v>
      </c>
      <c r="F104" s="70"/>
      <c r="G104" s="70"/>
      <c r="H104" s="70"/>
      <c r="I104" s="18">
        <f>COUNTIF(S3:S33,"R")</f>
        <v>8</v>
      </c>
      <c r="J104" s="70" t="s">
        <v>47</v>
      </c>
      <c r="K104" s="70"/>
      <c r="L104" s="43">
        <f>AVERAGE(F3:F33)</f>
        <v>2.806451612903226</v>
      </c>
    </row>
    <row r="105" spans="1:12" ht="30" customHeight="1">
      <c r="A105" s="70" t="s">
        <v>26</v>
      </c>
      <c r="B105" s="70"/>
      <c r="C105" s="70"/>
      <c r="D105" s="18">
        <f>MAX(B3:B33)</f>
        <v>3</v>
      </c>
      <c r="E105" s="70" t="s">
        <v>36</v>
      </c>
      <c r="F105" s="70"/>
      <c r="G105" s="70"/>
      <c r="H105" s="70"/>
      <c r="I105" s="18">
        <f>COUNTIF(S3:S33,"S")</f>
        <v>4</v>
      </c>
      <c r="J105" s="70" t="s">
        <v>48</v>
      </c>
      <c r="K105" s="70"/>
      <c r="L105" s="43">
        <f>AVERAGE(H3:H33)</f>
        <v>26.41935483870968</v>
      </c>
    </row>
    <row r="106" spans="1:12" ht="30" customHeight="1">
      <c r="A106" s="70" t="s">
        <v>25</v>
      </c>
      <c r="B106" s="70"/>
      <c r="C106" s="70"/>
      <c r="D106" s="18">
        <f>MIN(C3:C33)</f>
        <v>-7</v>
      </c>
      <c r="E106" s="70" t="s">
        <v>61</v>
      </c>
      <c r="F106" s="70"/>
      <c r="G106" s="70"/>
      <c r="H106" s="70"/>
      <c r="I106" s="18">
        <f>COUNTIF(F3:F33,"&gt;5")</f>
        <v>0</v>
      </c>
      <c r="J106" s="70" t="s">
        <v>49</v>
      </c>
      <c r="K106" s="70"/>
      <c r="L106" s="19">
        <v>5</v>
      </c>
    </row>
    <row r="107" spans="1:12" ht="30" customHeight="1">
      <c r="A107" s="70" t="s">
        <v>29</v>
      </c>
      <c r="B107" s="70"/>
      <c r="C107" s="70"/>
      <c r="D107" s="18">
        <f>COUNTIF(B3:B33,"&lt;1")</f>
        <v>27</v>
      </c>
      <c r="E107" s="70" t="s">
        <v>43</v>
      </c>
      <c r="F107" s="70"/>
      <c r="G107" s="70"/>
      <c r="H107" s="70"/>
      <c r="I107" s="17">
        <f>MAX(H3:H33)</f>
        <v>44.7</v>
      </c>
      <c r="J107" s="70" t="s">
        <v>50</v>
      </c>
      <c r="K107" s="70"/>
      <c r="L107" s="19">
        <v>58.5</v>
      </c>
    </row>
    <row r="108" spans="1:12" ht="30" customHeight="1">
      <c r="A108" s="70" t="s">
        <v>30</v>
      </c>
      <c r="B108" s="70"/>
      <c r="C108" s="70"/>
      <c r="D108" s="18">
        <f>COUNTIF(C3:C33,"&lt;1")</f>
        <v>17</v>
      </c>
      <c r="E108" s="70" t="s">
        <v>44</v>
      </c>
      <c r="F108" s="70"/>
      <c r="G108" s="70"/>
      <c r="H108" s="70"/>
      <c r="I108" s="18">
        <f>MAX(L3:L33)</f>
        <v>1028</v>
      </c>
      <c r="J108" s="70" t="s">
        <v>51</v>
      </c>
      <c r="K108" s="70"/>
      <c r="L108" s="19">
        <v>7.5</v>
      </c>
    </row>
    <row r="109" spans="1:12" ht="30" customHeight="1">
      <c r="A109" s="70" t="s">
        <v>40</v>
      </c>
      <c r="B109" s="70"/>
      <c r="C109" s="70"/>
      <c r="D109" s="18">
        <f>MIN(P3:P33)</f>
        <v>-14</v>
      </c>
      <c r="E109" s="70" t="s">
        <v>45</v>
      </c>
      <c r="F109" s="70"/>
      <c r="G109" s="70"/>
      <c r="H109" s="70"/>
      <c r="I109" s="18">
        <f>MIN(L3:L33)</f>
        <v>991</v>
      </c>
      <c r="J109" s="70"/>
      <c r="K109" s="70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7"/>
      <c r="H1" s="68"/>
      <c r="I1" s="57" t="s">
        <v>1</v>
      </c>
      <c r="J1" s="58"/>
      <c r="K1" s="63" t="s">
        <v>8</v>
      </c>
      <c r="L1" s="61" t="s">
        <v>10</v>
      </c>
      <c r="M1" s="65" t="s">
        <v>2</v>
      </c>
      <c r="N1" s="52" t="s">
        <v>19</v>
      </c>
      <c r="O1" s="52" t="s">
        <v>20</v>
      </c>
      <c r="P1" s="59" t="s">
        <v>21</v>
      </c>
      <c r="Q1" s="52" t="s">
        <v>14</v>
      </c>
      <c r="R1" s="52" t="s">
        <v>42</v>
      </c>
      <c r="S1" s="54" t="s">
        <v>46</v>
      </c>
    </row>
    <row r="2" spans="1:19" ht="42" customHeight="1">
      <c r="A2" s="22" t="s">
        <v>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4"/>
      <c r="L2" s="62"/>
      <c r="M2" s="66"/>
      <c r="N2" s="69"/>
      <c r="O2" s="69"/>
      <c r="P2" s="60"/>
      <c r="Q2" s="56"/>
      <c r="R2" s="53"/>
      <c r="S2" s="55"/>
    </row>
    <row r="3" spans="1:19" ht="42" customHeight="1">
      <c r="A3" s="23">
        <v>36892</v>
      </c>
      <c r="B3" s="13">
        <v>-10</v>
      </c>
      <c r="C3" s="12">
        <v>-2</v>
      </c>
      <c r="D3" s="4" t="s">
        <v>52</v>
      </c>
      <c r="E3" s="10">
        <v>2</v>
      </c>
      <c r="F3" s="39">
        <v>5</v>
      </c>
      <c r="G3" s="41" t="s">
        <v>53</v>
      </c>
      <c r="H3" s="15">
        <v>38.6</v>
      </c>
      <c r="I3" s="4" t="s">
        <v>54</v>
      </c>
      <c r="J3" s="5" t="s">
        <v>55</v>
      </c>
      <c r="K3" s="6"/>
      <c r="L3" s="1">
        <v>1025</v>
      </c>
      <c r="M3" s="7" t="s">
        <v>56</v>
      </c>
      <c r="N3" s="8"/>
      <c r="O3" s="8"/>
      <c r="P3" s="9">
        <v>-11</v>
      </c>
      <c r="Q3" s="8">
        <v>80</v>
      </c>
      <c r="R3" s="20">
        <v>99</v>
      </c>
      <c r="S3" s="24" t="s">
        <v>57</v>
      </c>
    </row>
    <row r="4" spans="1:19" ht="42" customHeight="1">
      <c r="A4" s="23">
        <v>36893</v>
      </c>
      <c r="B4" s="13">
        <v>-6</v>
      </c>
      <c r="C4" s="12">
        <v>-1</v>
      </c>
      <c r="D4" s="4" t="s">
        <v>58</v>
      </c>
      <c r="E4" s="10">
        <v>8</v>
      </c>
      <c r="F4" s="39">
        <v>5</v>
      </c>
      <c r="G4" s="41" t="s">
        <v>59</v>
      </c>
      <c r="H4" s="15">
        <v>38.1</v>
      </c>
      <c r="I4" s="4" t="s">
        <v>54</v>
      </c>
      <c r="J4" s="5" t="s">
        <v>60</v>
      </c>
      <c r="K4" s="6"/>
      <c r="L4" s="1">
        <v>1017</v>
      </c>
      <c r="M4" s="7" t="s">
        <v>66</v>
      </c>
      <c r="N4" s="8"/>
      <c r="O4" s="8">
        <v>1</v>
      </c>
      <c r="P4" s="9">
        <v>-7</v>
      </c>
      <c r="Q4" s="8">
        <v>85</v>
      </c>
      <c r="R4" s="8">
        <v>85</v>
      </c>
      <c r="S4" s="25" t="s">
        <v>57</v>
      </c>
    </row>
    <row r="5" spans="1:19" ht="42" customHeight="1">
      <c r="A5" s="23">
        <v>3</v>
      </c>
      <c r="B5" s="13">
        <v>-15</v>
      </c>
      <c r="C5" s="12">
        <v>-5</v>
      </c>
      <c r="D5" s="4"/>
      <c r="E5" s="10">
        <v>0</v>
      </c>
      <c r="F5" s="39">
        <v>2</v>
      </c>
      <c r="G5" s="41" t="s">
        <v>62</v>
      </c>
      <c r="H5" s="15">
        <v>18</v>
      </c>
      <c r="I5" s="4" t="s">
        <v>63</v>
      </c>
      <c r="J5" s="5" t="s">
        <v>64</v>
      </c>
      <c r="K5" s="6"/>
      <c r="L5" s="1">
        <v>1030</v>
      </c>
      <c r="M5" s="7" t="s">
        <v>65</v>
      </c>
      <c r="N5" s="8"/>
      <c r="O5" s="8">
        <v>7</v>
      </c>
      <c r="P5" s="9">
        <v>-16</v>
      </c>
      <c r="Q5" s="8">
        <v>65</v>
      </c>
      <c r="R5" s="8">
        <v>9</v>
      </c>
      <c r="S5" s="25"/>
    </row>
    <row r="6" spans="1:19" ht="42" customHeight="1">
      <c r="A6" s="23">
        <v>4</v>
      </c>
      <c r="B6" s="13">
        <v>-20</v>
      </c>
      <c r="C6" s="12">
        <v>-6</v>
      </c>
      <c r="D6" s="4"/>
      <c r="E6" s="10">
        <v>0</v>
      </c>
      <c r="F6" s="39">
        <v>0</v>
      </c>
      <c r="G6" s="41"/>
      <c r="H6" s="15">
        <v>0.5</v>
      </c>
      <c r="I6" s="4" t="s">
        <v>67</v>
      </c>
      <c r="J6" s="5" t="s">
        <v>64</v>
      </c>
      <c r="K6" s="6"/>
      <c r="L6" s="1">
        <v>1029</v>
      </c>
      <c r="M6" s="7" t="s">
        <v>68</v>
      </c>
      <c r="N6" s="8"/>
      <c r="O6" s="8">
        <v>8</v>
      </c>
      <c r="P6" s="9">
        <v>-22</v>
      </c>
      <c r="Q6" s="8">
        <v>50</v>
      </c>
      <c r="R6" s="8">
        <v>1</v>
      </c>
      <c r="S6" s="25"/>
    </row>
    <row r="7" spans="1:19" ht="42" customHeight="1">
      <c r="A7" s="23">
        <v>5</v>
      </c>
      <c r="B7" s="13">
        <v>-15</v>
      </c>
      <c r="C7" s="12">
        <v>-4</v>
      </c>
      <c r="D7" s="4"/>
      <c r="E7" s="10">
        <v>0</v>
      </c>
      <c r="F7" s="39">
        <v>2</v>
      </c>
      <c r="G7" s="41" t="s">
        <v>69</v>
      </c>
      <c r="H7" s="15">
        <v>22</v>
      </c>
      <c r="I7" s="4" t="s">
        <v>67</v>
      </c>
      <c r="J7" s="5" t="s">
        <v>64</v>
      </c>
      <c r="K7" s="6"/>
      <c r="L7" s="1">
        <v>1028</v>
      </c>
      <c r="M7" s="7" t="s">
        <v>70</v>
      </c>
      <c r="N7" s="8"/>
      <c r="O7" s="8">
        <v>8</v>
      </c>
      <c r="P7" s="9">
        <v>-16</v>
      </c>
      <c r="Q7" s="8">
        <v>40</v>
      </c>
      <c r="R7" s="8">
        <v>3</v>
      </c>
      <c r="S7" s="25"/>
    </row>
    <row r="8" spans="1:19" ht="42" customHeight="1">
      <c r="A8" s="23">
        <v>6</v>
      </c>
      <c r="B8" s="13">
        <v>-11</v>
      </c>
      <c r="C8" s="12">
        <v>-1</v>
      </c>
      <c r="D8" s="4" t="s">
        <v>71</v>
      </c>
      <c r="E8" s="10">
        <v>0.4</v>
      </c>
      <c r="F8" s="39">
        <v>3</v>
      </c>
      <c r="G8" s="41" t="s">
        <v>69</v>
      </c>
      <c r="H8" s="15">
        <v>25.5</v>
      </c>
      <c r="I8" s="4" t="s">
        <v>63</v>
      </c>
      <c r="J8" s="5" t="s">
        <v>63</v>
      </c>
      <c r="K8" s="6"/>
      <c r="L8" s="1">
        <v>1023</v>
      </c>
      <c r="M8" s="7" t="s">
        <v>72</v>
      </c>
      <c r="N8" s="8"/>
      <c r="O8" s="8">
        <v>3.5</v>
      </c>
      <c r="P8" s="9">
        <v>-13</v>
      </c>
      <c r="Q8" s="8" t="s">
        <v>73</v>
      </c>
      <c r="R8" s="8">
        <v>50</v>
      </c>
      <c r="S8" s="25" t="s">
        <v>57</v>
      </c>
    </row>
    <row r="9" spans="1:19" ht="42" customHeight="1">
      <c r="A9" s="23">
        <v>7</v>
      </c>
      <c r="B9" s="13">
        <v>-1</v>
      </c>
      <c r="C9" s="12">
        <v>1</v>
      </c>
      <c r="D9" s="4" t="s">
        <v>74</v>
      </c>
      <c r="E9" s="10">
        <v>1.8</v>
      </c>
      <c r="F9" s="39">
        <v>1</v>
      </c>
      <c r="G9" s="41" t="s">
        <v>53</v>
      </c>
      <c r="H9" s="15">
        <v>21.3</v>
      </c>
      <c r="I9" s="4" t="s">
        <v>54</v>
      </c>
      <c r="J9" s="5" t="s">
        <v>75</v>
      </c>
      <c r="K9" s="6"/>
      <c r="L9" s="1">
        <v>1024</v>
      </c>
      <c r="M9" s="7" t="s">
        <v>76</v>
      </c>
      <c r="N9" s="8"/>
      <c r="O9" s="8"/>
      <c r="P9" s="9">
        <v>-2</v>
      </c>
      <c r="Q9" s="8">
        <v>97</v>
      </c>
      <c r="R9" s="8">
        <v>100</v>
      </c>
      <c r="S9" s="25" t="s">
        <v>77</v>
      </c>
    </row>
    <row r="10" spans="1:19" ht="42" customHeight="1">
      <c r="A10" s="23">
        <v>8</v>
      </c>
      <c r="B10" s="13">
        <v>-2</v>
      </c>
      <c r="C10" s="12">
        <v>0</v>
      </c>
      <c r="D10" s="4" t="s">
        <v>78</v>
      </c>
      <c r="E10" s="10">
        <v>0.3</v>
      </c>
      <c r="F10" s="39">
        <v>1</v>
      </c>
      <c r="G10" s="41" t="s">
        <v>53</v>
      </c>
      <c r="H10" s="15">
        <v>10.9</v>
      </c>
      <c r="I10" s="4" t="s">
        <v>54</v>
      </c>
      <c r="J10" s="5" t="s">
        <v>75</v>
      </c>
      <c r="K10" s="6"/>
      <c r="L10" s="1">
        <v>1028</v>
      </c>
      <c r="M10" s="7" t="s">
        <v>82</v>
      </c>
      <c r="N10" s="8"/>
      <c r="O10" s="8"/>
      <c r="P10" s="9">
        <v>-2</v>
      </c>
      <c r="Q10" s="8">
        <v>98</v>
      </c>
      <c r="R10" s="8">
        <v>100</v>
      </c>
      <c r="S10" s="25"/>
    </row>
    <row r="11" spans="1:19" ht="42" customHeight="1">
      <c r="A11" s="23">
        <v>9</v>
      </c>
      <c r="B11" s="13">
        <v>-8</v>
      </c>
      <c r="C11" s="12">
        <v>0</v>
      </c>
      <c r="D11" s="4"/>
      <c r="E11" s="10">
        <v>0</v>
      </c>
      <c r="F11" s="39">
        <v>0</v>
      </c>
      <c r="G11" s="41" t="s">
        <v>69</v>
      </c>
      <c r="H11" s="15">
        <v>10.3</v>
      </c>
      <c r="I11" s="4" t="s">
        <v>79</v>
      </c>
      <c r="J11" s="5" t="s">
        <v>64</v>
      </c>
      <c r="K11" s="6"/>
      <c r="L11" s="1">
        <v>1030</v>
      </c>
      <c r="M11" s="7" t="s">
        <v>80</v>
      </c>
      <c r="N11" s="8"/>
      <c r="O11" s="8">
        <v>8</v>
      </c>
      <c r="P11" s="9">
        <v>-10</v>
      </c>
      <c r="Q11" s="8">
        <v>75</v>
      </c>
      <c r="R11" s="8">
        <v>5</v>
      </c>
      <c r="S11" s="25"/>
    </row>
    <row r="12" spans="1:19" ht="42" customHeight="1">
      <c r="A12" s="23">
        <v>10</v>
      </c>
      <c r="B12" s="13">
        <v>-10</v>
      </c>
      <c r="C12" s="12">
        <v>-2</v>
      </c>
      <c r="D12" s="4"/>
      <c r="E12" s="10">
        <v>0</v>
      </c>
      <c r="F12" s="39">
        <v>0</v>
      </c>
      <c r="G12" s="41"/>
      <c r="H12" s="15">
        <v>5.7</v>
      </c>
      <c r="I12" s="4" t="s">
        <v>67</v>
      </c>
      <c r="J12" s="5" t="s">
        <v>64</v>
      </c>
      <c r="K12" s="6"/>
      <c r="L12" s="1">
        <v>1027</v>
      </c>
      <c r="M12" s="7" t="s">
        <v>81</v>
      </c>
      <c r="N12" s="8"/>
      <c r="O12" s="8">
        <v>8</v>
      </c>
      <c r="P12" s="9">
        <v>-11</v>
      </c>
      <c r="Q12" s="8">
        <v>70</v>
      </c>
      <c r="R12" s="8">
        <v>3</v>
      </c>
      <c r="S12" s="25"/>
    </row>
    <row r="13" spans="1:19" ht="42" customHeight="1">
      <c r="A13" s="23">
        <v>11</v>
      </c>
      <c r="B13" s="13">
        <v>-13</v>
      </c>
      <c r="C13" s="12">
        <v>-1</v>
      </c>
      <c r="D13" s="4"/>
      <c r="E13" s="10">
        <v>0</v>
      </c>
      <c r="F13" s="39">
        <v>2</v>
      </c>
      <c r="G13" s="41" t="s">
        <v>69</v>
      </c>
      <c r="H13" s="15">
        <v>17.5</v>
      </c>
      <c r="I13" s="4" t="s">
        <v>67</v>
      </c>
      <c r="J13" s="5" t="s">
        <v>64</v>
      </c>
      <c r="K13" s="6"/>
      <c r="L13" s="1">
        <v>1024</v>
      </c>
      <c r="M13" s="7" t="s">
        <v>83</v>
      </c>
      <c r="N13" s="8"/>
      <c r="O13" s="8">
        <v>7</v>
      </c>
      <c r="P13" s="9">
        <v>-15</v>
      </c>
      <c r="Q13" s="8">
        <v>73</v>
      </c>
      <c r="R13" s="8">
        <v>8</v>
      </c>
      <c r="S13" s="25"/>
    </row>
    <row r="14" spans="1:19" ht="42" customHeight="1">
      <c r="A14" s="23">
        <v>12</v>
      </c>
      <c r="B14" s="13">
        <v>-4</v>
      </c>
      <c r="C14" s="12">
        <v>0</v>
      </c>
      <c r="D14" s="4" t="s">
        <v>84</v>
      </c>
      <c r="E14" s="10">
        <v>1.3</v>
      </c>
      <c r="F14" s="39">
        <v>3</v>
      </c>
      <c r="G14" s="41" t="s">
        <v>69</v>
      </c>
      <c r="H14" s="15">
        <v>26.1</v>
      </c>
      <c r="I14" s="4" t="s">
        <v>54</v>
      </c>
      <c r="J14" s="5" t="s">
        <v>85</v>
      </c>
      <c r="K14" s="6"/>
      <c r="L14" s="1">
        <v>1024</v>
      </c>
      <c r="M14" s="7" t="s">
        <v>86</v>
      </c>
      <c r="N14" s="8"/>
      <c r="O14" s="8">
        <v>0.5</v>
      </c>
      <c r="P14" s="9">
        <v>-6</v>
      </c>
      <c r="Q14" s="8">
        <v>87</v>
      </c>
      <c r="R14" s="8">
        <v>95</v>
      </c>
      <c r="S14" s="25" t="s">
        <v>57</v>
      </c>
    </row>
    <row r="15" spans="1:19" ht="42" customHeight="1">
      <c r="A15" s="23">
        <v>13</v>
      </c>
      <c r="B15" s="13">
        <v>-5</v>
      </c>
      <c r="C15" s="12">
        <v>-1</v>
      </c>
      <c r="D15" s="4"/>
      <c r="E15" s="10">
        <v>0</v>
      </c>
      <c r="F15" s="39">
        <v>2</v>
      </c>
      <c r="G15" s="41" t="s">
        <v>87</v>
      </c>
      <c r="H15" s="15">
        <v>22.6</v>
      </c>
      <c r="I15" s="4" t="s">
        <v>54</v>
      </c>
      <c r="J15" s="5" t="s">
        <v>64</v>
      </c>
      <c r="K15" s="6"/>
      <c r="L15" s="1">
        <v>1024</v>
      </c>
      <c r="M15" s="7" t="s">
        <v>88</v>
      </c>
      <c r="N15" s="8"/>
      <c r="O15" s="8">
        <v>7</v>
      </c>
      <c r="P15" s="9">
        <v>-6</v>
      </c>
      <c r="Q15" s="8">
        <v>77</v>
      </c>
      <c r="R15" s="8">
        <v>15</v>
      </c>
      <c r="S15" s="25"/>
    </row>
    <row r="16" spans="1:19" ht="42" customHeight="1">
      <c r="A16" s="23">
        <v>14</v>
      </c>
      <c r="B16" s="13">
        <v>-10</v>
      </c>
      <c r="C16" s="12">
        <v>-1</v>
      </c>
      <c r="D16" s="4"/>
      <c r="E16" s="10">
        <v>0</v>
      </c>
      <c r="F16" s="39">
        <v>3</v>
      </c>
      <c r="G16" s="41" t="s">
        <v>69</v>
      </c>
      <c r="H16" s="15">
        <v>30</v>
      </c>
      <c r="I16" s="4" t="s">
        <v>67</v>
      </c>
      <c r="J16" s="5" t="s">
        <v>64</v>
      </c>
      <c r="K16" s="6"/>
      <c r="L16" s="1">
        <v>1022</v>
      </c>
      <c r="M16" s="7" t="s">
        <v>89</v>
      </c>
      <c r="N16" s="8"/>
      <c r="O16" s="8">
        <v>8</v>
      </c>
      <c r="P16" s="9">
        <v>-12</v>
      </c>
      <c r="Q16" s="8">
        <v>65</v>
      </c>
      <c r="R16" s="8">
        <v>1</v>
      </c>
      <c r="S16" s="25"/>
    </row>
    <row r="17" spans="1:19" ht="42" customHeight="1">
      <c r="A17" s="23">
        <v>15</v>
      </c>
      <c r="B17" s="13">
        <v>-11</v>
      </c>
      <c r="C17" s="12">
        <v>-3</v>
      </c>
      <c r="D17" s="4"/>
      <c r="E17" s="10">
        <v>0</v>
      </c>
      <c r="F17" s="39">
        <v>4</v>
      </c>
      <c r="G17" s="41" t="s">
        <v>87</v>
      </c>
      <c r="H17" s="15">
        <v>46.5</v>
      </c>
      <c r="I17" s="4" t="s">
        <v>67</v>
      </c>
      <c r="J17" s="5" t="s">
        <v>64</v>
      </c>
      <c r="K17" s="6"/>
      <c r="L17" s="1">
        <v>1016</v>
      </c>
      <c r="M17" s="7" t="s">
        <v>90</v>
      </c>
      <c r="N17" s="8"/>
      <c r="O17" s="8">
        <v>8</v>
      </c>
      <c r="P17" s="9">
        <v>-13</v>
      </c>
      <c r="Q17" s="8">
        <v>70</v>
      </c>
      <c r="R17" s="8">
        <v>1</v>
      </c>
      <c r="S17" s="25"/>
    </row>
    <row r="18" spans="1:19" ht="42" customHeight="1">
      <c r="A18" s="23">
        <v>16</v>
      </c>
      <c r="B18" s="13">
        <v>-11</v>
      </c>
      <c r="C18" s="12">
        <v>-2</v>
      </c>
      <c r="D18" s="4"/>
      <c r="E18" s="10">
        <v>0</v>
      </c>
      <c r="F18" s="39">
        <v>3</v>
      </c>
      <c r="G18" s="41" t="s">
        <v>69</v>
      </c>
      <c r="H18" s="15">
        <v>27.3</v>
      </c>
      <c r="I18" s="4" t="s">
        <v>67</v>
      </c>
      <c r="J18" s="5" t="s">
        <v>91</v>
      </c>
      <c r="K18" s="6"/>
      <c r="L18" s="1">
        <v>1011</v>
      </c>
      <c r="M18" s="7" t="s">
        <v>92</v>
      </c>
      <c r="N18" s="8"/>
      <c r="O18" s="8">
        <v>8</v>
      </c>
      <c r="P18" s="9">
        <v>-12</v>
      </c>
      <c r="Q18" s="8">
        <v>70</v>
      </c>
      <c r="R18" s="8">
        <v>10</v>
      </c>
      <c r="S18" s="25"/>
    </row>
    <row r="19" spans="1:19" ht="42" customHeight="1">
      <c r="A19" s="23">
        <v>17</v>
      </c>
      <c r="B19" s="13">
        <v>-5</v>
      </c>
      <c r="C19" s="12">
        <v>-1</v>
      </c>
      <c r="D19" s="4" t="s">
        <v>93</v>
      </c>
      <c r="E19" s="10">
        <v>0.3</v>
      </c>
      <c r="F19" s="39">
        <v>2</v>
      </c>
      <c r="G19" s="41" t="s">
        <v>69</v>
      </c>
      <c r="H19" s="15">
        <v>19.3</v>
      </c>
      <c r="I19" s="4" t="s">
        <v>54</v>
      </c>
      <c r="J19" s="5" t="s">
        <v>63</v>
      </c>
      <c r="K19" s="6"/>
      <c r="L19" s="1">
        <v>1017</v>
      </c>
      <c r="M19" s="7" t="s">
        <v>94</v>
      </c>
      <c r="N19" s="8"/>
      <c r="O19" s="8">
        <v>4</v>
      </c>
      <c r="P19" s="9">
        <v>-7</v>
      </c>
      <c r="Q19" s="8">
        <v>80</v>
      </c>
      <c r="R19" s="8">
        <v>55</v>
      </c>
      <c r="S19" s="25"/>
    </row>
    <row r="20" spans="1:19" ht="42" customHeight="1">
      <c r="A20" s="23">
        <v>18</v>
      </c>
      <c r="B20" s="13">
        <v>-8</v>
      </c>
      <c r="C20" s="12">
        <v>0</v>
      </c>
      <c r="D20" s="4"/>
      <c r="E20" s="10">
        <v>0</v>
      </c>
      <c r="F20" s="39">
        <v>3</v>
      </c>
      <c r="G20" s="41" t="s">
        <v>69</v>
      </c>
      <c r="H20" s="15">
        <v>22.8</v>
      </c>
      <c r="I20" s="4" t="s">
        <v>67</v>
      </c>
      <c r="J20" s="5" t="s">
        <v>91</v>
      </c>
      <c r="K20" s="6"/>
      <c r="L20" s="1">
        <v>1013</v>
      </c>
      <c r="M20" s="7" t="s">
        <v>95</v>
      </c>
      <c r="N20" s="8"/>
      <c r="O20" s="8">
        <v>6</v>
      </c>
      <c r="P20" s="9">
        <v>-11</v>
      </c>
      <c r="Q20" s="8">
        <v>65</v>
      </c>
      <c r="R20" s="8">
        <v>23</v>
      </c>
      <c r="S20" s="25"/>
    </row>
    <row r="21" spans="1:19" ht="42" customHeight="1">
      <c r="A21" s="23">
        <v>19</v>
      </c>
      <c r="B21" s="13">
        <v>-2</v>
      </c>
      <c r="C21" s="12">
        <v>3</v>
      </c>
      <c r="D21" s="4" t="s">
        <v>96</v>
      </c>
      <c r="E21" s="10">
        <v>0.9</v>
      </c>
      <c r="F21" s="39">
        <v>4</v>
      </c>
      <c r="G21" s="41" t="s">
        <v>69</v>
      </c>
      <c r="H21" s="15">
        <v>39.2</v>
      </c>
      <c r="I21" s="4" t="s">
        <v>54</v>
      </c>
      <c r="J21" s="5" t="s">
        <v>54</v>
      </c>
      <c r="K21" s="6"/>
      <c r="L21" s="1">
        <v>1008</v>
      </c>
      <c r="M21" s="7" t="s">
        <v>97</v>
      </c>
      <c r="N21" s="8"/>
      <c r="O21" s="8"/>
      <c r="P21" s="9">
        <v>-3</v>
      </c>
      <c r="Q21" s="8">
        <v>80</v>
      </c>
      <c r="R21" s="8">
        <v>100</v>
      </c>
      <c r="S21" s="25" t="s">
        <v>57</v>
      </c>
    </row>
    <row r="22" spans="1:19" ht="42" customHeight="1">
      <c r="A22" s="23">
        <v>20</v>
      </c>
      <c r="B22" s="13">
        <v>1</v>
      </c>
      <c r="C22" s="12">
        <v>3</v>
      </c>
      <c r="D22" s="4" t="s">
        <v>98</v>
      </c>
      <c r="E22" s="10">
        <v>1.2</v>
      </c>
      <c r="F22" s="39">
        <v>5</v>
      </c>
      <c r="G22" s="41" t="s">
        <v>69</v>
      </c>
      <c r="H22" s="15">
        <v>37.8</v>
      </c>
      <c r="I22" s="4" t="s">
        <v>54</v>
      </c>
      <c r="J22" s="5" t="s">
        <v>60</v>
      </c>
      <c r="K22" s="6"/>
      <c r="L22" s="1">
        <v>1012</v>
      </c>
      <c r="M22" s="7" t="s">
        <v>99</v>
      </c>
      <c r="N22" s="8"/>
      <c r="O22" s="8">
        <v>1</v>
      </c>
      <c r="P22" s="9">
        <v>0</v>
      </c>
      <c r="Q22" s="8">
        <v>78</v>
      </c>
      <c r="R22" s="8">
        <v>85</v>
      </c>
      <c r="S22" s="25" t="s">
        <v>77</v>
      </c>
    </row>
    <row r="23" spans="1:19" ht="42" customHeight="1">
      <c r="A23" s="23">
        <v>21</v>
      </c>
      <c r="B23" s="13">
        <v>3</v>
      </c>
      <c r="C23" s="12">
        <v>5</v>
      </c>
      <c r="D23" s="4" t="s">
        <v>100</v>
      </c>
      <c r="E23" s="10">
        <v>8.7</v>
      </c>
      <c r="F23" s="39">
        <v>6</v>
      </c>
      <c r="G23" s="41" t="s">
        <v>53</v>
      </c>
      <c r="H23" s="15">
        <v>56</v>
      </c>
      <c r="I23" s="4" t="s">
        <v>54</v>
      </c>
      <c r="J23" s="5" t="s">
        <v>54</v>
      </c>
      <c r="K23" s="6"/>
      <c r="L23" s="1">
        <v>1002</v>
      </c>
      <c r="M23" s="7" t="s">
        <v>101</v>
      </c>
      <c r="N23" s="8"/>
      <c r="O23" s="8"/>
      <c r="P23" s="9">
        <v>1</v>
      </c>
      <c r="Q23" s="8">
        <v>86</v>
      </c>
      <c r="R23" s="8">
        <v>100</v>
      </c>
      <c r="S23" s="25" t="s">
        <v>77</v>
      </c>
    </row>
    <row r="24" spans="1:19" ht="42" customHeight="1">
      <c r="A24" s="23">
        <v>22</v>
      </c>
      <c r="B24" s="13">
        <v>1</v>
      </c>
      <c r="C24" s="12">
        <v>7</v>
      </c>
      <c r="D24" s="4"/>
      <c r="E24" s="10">
        <v>0</v>
      </c>
      <c r="F24" s="39">
        <v>5</v>
      </c>
      <c r="G24" s="41" t="s">
        <v>69</v>
      </c>
      <c r="H24" s="15">
        <v>50.1</v>
      </c>
      <c r="I24" s="4" t="s">
        <v>79</v>
      </c>
      <c r="J24" s="5" t="s">
        <v>91</v>
      </c>
      <c r="K24" s="6"/>
      <c r="L24" s="1">
        <v>1003</v>
      </c>
      <c r="M24" s="7" t="s">
        <v>102</v>
      </c>
      <c r="N24" s="8"/>
      <c r="O24" s="8">
        <v>6</v>
      </c>
      <c r="P24" s="9">
        <v>0</v>
      </c>
      <c r="Q24" s="8">
        <v>60</v>
      </c>
      <c r="R24" s="8">
        <v>28</v>
      </c>
      <c r="S24" s="25"/>
    </row>
    <row r="25" spans="1:19" ht="42" customHeight="1">
      <c r="A25" s="23">
        <v>23</v>
      </c>
      <c r="B25" s="13">
        <v>3</v>
      </c>
      <c r="C25" s="12">
        <v>5</v>
      </c>
      <c r="D25" s="4"/>
      <c r="E25" s="10">
        <v>0</v>
      </c>
      <c r="F25" s="39">
        <v>6</v>
      </c>
      <c r="G25" s="41" t="s">
        <v>69</v>
      </c>
      <c r="H25" s="15">
        <v>48.7</v>
      </c>
      <c r="I25" s="4" t="s">
        <v>63</v>
      </c>
      <c r="J25" s="5" t="s">
        <v>63</v>
      </c>
      <c r="K25" s="6"/>
      <c r="L25" s="1">
        <v>1005</v>
      </c>
      <c r="M25" s="7" t="s">
        <v>103</v>
      </c>
      <c r="N25" s="8"/>
      <c r="O25" s="8">
        <v>5</v>
      </c>
      <c r="P25" s="9">
        <v>2</v>
      </c>
      <c r="Q25" s="8">
        <v>68</v>
      </c>
      <c r="R25" s="8">
        <v>35</v>
      </c>
      <c r="S25" s="25"/>
    </row>
    <row r="26" spans="1:19" ht="42" customHeight="1">
      <c r="A26" s="23">
        <v>24</v>
      </c>
      <c r="B26" s="13">
        <v>2</v>
      </c>
      <c r="C26" s="12">
        <v>7</v>
      </c>
      <c r="D26" s="4"/>
      <c r="E26" s="10">
        <v>0</v>
      </c>
      <c r="F26" s="39">
        <v>5</v>
      </c>
      <c r="G26" s="41" t="s">
        <v>69</v>
      </c>
      <c r="H26" s="15">
        <v>43.5</v>
      </c>
      <c r="I26" s="4" t="s">
        <v>63</v>
      </c>
      <c r="J26" s="5" t="s">
        <v>60</v>
      </c>
      <c r="K26" s="6"/>
      <c r="L26" s="1">
        <v>994</v>
      </c>
      <c r="M26" s="7" t="s">
        <v>104</v>
      </c>
      <c r="N26" s="8"/>
      <c r="O26" s="8">
        <v>1</v>
      </c>
      <c r="P26" s="9">
        <v>1</v>
      </c>
      <c r="Q26" s="8">
        <v>70</v>
      </c>
      <c r="R26" s="8">
        <v>82</v>
      </c>
      <c r="S26" s="25"/>
    </row>
    <row r="27" spans="1:19" ht="42" customHeight="1">
      <c r="A27" s="23">
        <v>25</v>
      </c>
      <c r="B27" s="13">
        <v>-1</v>
      </c>
      <c r="C27" s="12">
        <v>3</v>
      </c>
      <c r="D27" s="4" t="s">
        <v>105</v>
      </c>
      <c r="E27" s="10">
        <v>2.4</v>
      </c>
      <c r="F27" s="39">
        <v>5</v>
      </c>
      <c r="G27" s="41" t="s">
        <v>59</v>
      </c>
      <c r="H27" s="15">
        <v>51.6</v>
      </c>
      <c r="I27" s="4" t="s">
        <v>54</v>
      </c>
      <c r="J27" s="5" t="s">
        <v>63</v>
      </c>
      <c r="K27" s="6"/>
      <c r="L27" s="1">
        <v>1012</v>
      </c>
      <c r="M27" s="7" t="s">
        <v>106</v>
      </c>
      <c r="N27" s="8"/>
      <c r="O27" s="8">
        <v>4</v>
      </c>
      <c r="P27" s="9">
        <v>-3</v>
      </c>
      <c r="Q27" s="8">
        <v>65</v>
      </c>
      <c r="R27" s="8">
        <v>50</v>
      </c>
      <c r="S27" s="25" t="s">
        <v>57</v>
      </c>
    </row>
    <row r="28" spans="1:19" ht="42" customHeight="1">
      <c r="A28" s="23">
        <v>26</v>
      </c>
      <c r="B28" s="13">
        <v>0</v>
      </c>
      <c r="C28" s="12">
        <v>7</v>
      </c>
      <c r="D28" s="4" t="s">
        <v>107</v>
      </c>
      <c r="E28" s="10">
        <v>2.3</v>
      </c>
      <c r="F28" s="39">
        <v>6</v>
      </c>
      <c r="G28" s="41" t="s">
        <v>69</v>
      </c>
      <c r="H28" s="15">
        <v>52.9</v>
      </c>
      <c r="I28" s="4" t="s">
        <v>54</v>
      </c>
      <c r="J28" s="5" t="s">
        <v>60</v>
      </c>
      <c r="K28" s="6"/>
      <c r="L28" s="1">
        <v>1004</v>
      </c>
      <c r="M28" s="7" t="s">
        <v>108</v>
      </c>
      <c r="N28" s="8"/>
      <c r="O28" s="8">
        <v>1.5</v>
      </c>
      <c r="P28" s="9">
        <v>0</v>
      </c>
      <c r="Q28" s="8">
        <v>63</v>
      </c>
      <c r="R28" s="8">
        <v>78</v>
      </c>
      <c r="S28" s="25" t="s">
        <v>77</v>
      </c>
    </row>
    <row r="29" spans="1:19" ht="42" customHeight="1">
      <c r="A29" s="23">
        <v>27</v>
      </c>
      <c r="B29" s="13">
        <v>4</v>
      </c>
      <c r="C29" s="12">
        <v>7</v>
      </c>
      <c r="D29" s="4" t="s">
        <v>109</v>
      </c>
      <c r="E29" s="10">
        <v>10.2</v>
      </c>
      <c r="F29" s="39">
        <v>7</v>
      </c>
      <c r="G29" s="41" t="s">
        <v>53</v>
      </c>
      <c r="H29" s="15">
        <v>64.8</v>
      </c>
      <c r="I29" s="4" t="s">
        <v>54</v>
      </c>
      <c r="J29" s="5" t="s">
        <v>60</v>
      </c>
      <c r="K29" s="6"/>
      <c r="L29" s="1">
        <v>994</v>
      </c>
      <c r="M29" s="7" t="s">
        <v>110</v>
      </c>
      <c r="N29" s="8"/>
      <c r="O29" s="8">
        <v>0.5</v>
      </c>
      <c r="P29" s="9">
        <v>3</v>
      </c>
      <c r="Q29" s="8">
        <v>78</v>
      </c>
      <c r="R29" s="8">
        <v>88</v>
      </c>
      <c r="S29" s="25" t="s">
        <v>77</v>
      </c>
    </row>
    <row r="30" spans="1:19" ht="42" customHeight="1">
      <c r="A30" s="23">
        <v>28</v>
      </c>
      <c r="B30" s="13">
        <v>3</v>
      </c>
      <c r="C30" s="12">
        <v>11</v>
      </c>
      <c r="D30" s="4" t="s">
        <v>111</v>
      </c>
      <c r="E30" s="10">
        <v>5.9</v>
      </c>
      <c r="F30" s="39">
        <v>6</v>
      </c>
      <c r="G30" s="41" t="s">
        <v>53</v>
      </c>
      <c r="H30" s="15">
        <v>63.1</v>
      </c>
      <c r="I30" s="4" t="s">
        <v>54</v>
      </c>
      <c r="J30" s="5" t="s">
        <v>60</v>
      </c>
      <c r="K30" s="6"/>
      <c r="L30" s="1">
        <v>1007</v>
      </c>
      <c r="M30" s="7" t="s">
        <v>112</v>
      </c>
      <c r="N30" s="8"/>
      <c r="O30" s="8">
        <v>1</v>
      </c>
      <c r="P30" s="9">
        <v>3</v>
      </c>
      <c r="Q30" s="8">
        <v>65</v>
      </c>
      <c r="R30" s="8">
        <v>80</v>
      </c>
      <c r="S30" s="25" t="s">
        <v>77</v>
      </c>
    </row>
    <row r="31" spans="1:19" ht="42" customHeight="1">
      <c r="A31" s="23">
        <v>29</v>
      </c>
      <c r="B31" s="13">
        <v>5</v>
      </c>
      <c r="C31" s="12">
        <v>11</v>
      </c>
      <c r="D31" s="4"/>
      <c r="E31" s="10">
        <v>0</v>
      </c>
      <c r="F31" s="39">
        <v>6</v>
      </c>
      <c r="G31" s="41" t="s">
        <v>69</v>
      </c>
      <c r="H31" s="15">
        <v>54.8</v>
      </c>
      <c r="I31" s="4" t="s">
        <v>63</v>
      </c>
      <c r="J31" s="5" t="s">
        <v>64</v>
      </c>
      <c r="K31" s="6"/>
      <c r="L31" s="1">
        <v>1015</v>
      </c>
      <c r="M31" s="7" t="s">
        <v>113</v>
      </c>
      <c r="N31" s="8"/>
      <c r="O31" s="8">
        <v>8</v>
      </c>
      <c r="P31" s="9">
        <v>3</v>
      </c>
      <c r="Q31" s="8">
        <v>35</v>
      </c>
      <c r="R31" s="8">
        <v>5</v>
      </c>
      <c r="S31" s="25"/>
    </row>
    <row r="32" spans="1:19" ht="42" customHeight="1">
      <c r="A32" s="23">
        <v>30</v>
      </c>
      <c r="B32" s="13">
        <v>6</v>
      </c>
      <c r="C32" s="12">
        <v>11</v>
      </c>
      <c r="D32" s="4"/>
      <c r="E32" s="10">
        <v>0</v>
      </c>
      <c r="F32" s="39">
        <v>4</v>
      </c>
      <c r="G32" s="41" t="s">
        <v>69</v>
      </c>
      <c r="H32" s="15">
        <v>39.3</v>
      </c>
      <c r="I32" s="4" t="s">
        <v>63</v>
      </c>
      <c r="J32" s="5" t="s">
        <v>91</v>
      </c>
      <c r="K32" s="6"/>
      <c r="L32" s="1">
        <v>1017</v>
      </c>
      <c r="M32" s="7" t="s">
        <v>114</v>
      </c>
      <c r="N32" s="8"/>
      <c r="O32" s="8">
        <v>6.5</v>
      </c>
      <c r="P32" s="9">
        <v>4</v>
      </c>
      <c r="Q32" s="8">
        <v>65</v>
      </c>
      <c r="R32" s="8">
        <v>27</v>
      </c>
      <c r="S32" s="25"/>
    </row>
    <row r="33" spans="1:19" ht="42" customHeight="1">
      <c r="A33" s="26">
        <v>31</v>
      </c>
      <c r="B33" s="27">
        <v>2</v>
      </c>
      <c r="C33" s="28">
        <v>11</v>
      </c>
      <c r="D33" s="29"/>
      <c r="E33" s="30">
        <v>0</v>
      </c>
      <c r="F33" s="40">
        <v>5</v>
      </c>
      <c r="G33" s="42" t="s">
        <v>69</v>
      </c>
      <c r="H33" s="31">
        <v>44.8</v>
      </c>
      <c r="I33" s="29" t="s">
        <v>63</v>
      </c>
      <c r="J33" s="32" t="s">
        <v>63</v>
      </c>
      <c r="K33" s="33"/>
      <c r="L33" s="34">
        <v>1007</v>
      </c>
      <c r="M33" s="35" t="s">
        <v>115</v>
      </c>
      <c r="N33" s="36"/>
      <c r="O33" s="36">
        <v>4</v>
      </c>
      <c r="P33" s="37">
        <v>1</v>
      </c>
      <c r="Q33" s="36">
        <v>45</v>
      </c>
      <c r="R33" s="36">
        <v>55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0" t="s">
        <v>22</v>
      </c>
      <c r="B100" s="70"/>
      <c r="C100" s="70"/>
      <c r="D100" s="16">
        <f>AVERAGE(B3:B33,C3:C33)</f>
        <v>-1.2258064516129032</v>
      </c>
      <c r="E100" s="70" t="s">
        <v>31</v>
      </c>
      <c r="F100" s="70"/>
      <c r="G100" s="70"/>
      <c r="H100" s="70"/>
      <c r="I100" s="17">
        <f>SUM(E3:E33)</f>
        <v>45.699999999999996</v>
      </c>
      <c r="J100" s="70" t="s">
        <v>38</v>
      </c>
      <c r="K100" s="70"/>
      <c r="L100" s="18">
        <f>SUM(O3:O33)</f>
        <v>130.5</v>
      </c>
    </row>
    <row r="101" spans="1:12" ht="30" customHeight="1">
      <c r="A101" s="70" t="s">
        <v>27</v>
      </c>
      <c r="B101" s="70"/>
      <c r="C101" s="70"/>
      <c r="D101" s="16">
        <f>AVERAGE(B3:B33)</f>
        <v>-4.451612903225806</v>
      </c>
      <c r="E101" s="70" t="s">
        <v>32</v>
      </c>
      <c r="F101" s="70"/>
      <c r="G101" s="70"/>
      <c r="H101" s="70"/>
      <c r="I101" s="17">
        <f>AVERAGE(E3:E33)</f>
        <v>1.4741935483870967</v>
      </c>
      <c r="J101" s="70" t="s">
        <v>39</v>
      </c>
      <c r="K101" s="70"/>
      <c r="L101" s="18">
        <f>COUNTIF(R3:R33,"&lt;31")</f>
        <v>14</v>
      </c>
    </row>
    <row r="102" spans="1:12" ht="30" customHeight="1">
      <c r="A102" s="70" t="s">
        <v>28</v>
      </c>
      <c r="B102" s="70"/>
      <c r="C102" s="70"/>
      <c r="D102" s="16">
        <f>AVERAGE(C3:C33)</f>
        <v>2</v>
      </c>
      <c r="E102" s="70" t="s">
        <v>33</v>
      </c>
      <c r="F102" s="70"/>
      <c r="G102" s="70"/>
      <c r="H102" s="70"/>
      <c r="I102" s="17">
        <f>MAX(E3:E33)</f>
        <v>10.2</v>
      </c>
      <c r="J102" s="70" t="s">
        <v>41</v>
      </c>
      <c r="K102" s="70"/>
      <c r="L102" s="18">
        <f>COUNTIF(C3:C33,"&gt;19")</f>
        <v>0</v>
      </c>
    </row>
    <row r="103" spans="1:12" ht="30" customHeight="1">
      <c r="A103" s="70" t="s">
        <v>23</v>
      </c>
      <c r="B103" s="70"/>
      <c r="C103" s="70"/>
      <c r="D103" s="18">
        <f>MAX(B3:B33,C3:C33)</f>
        <v>11</v>
      </c>
      <c r="E103" s="70" t="s">
        <v>34</v>
      </c>
      <c r="F103" s="70"/>
      <c r="G103" s="70"/>
      <c r="H103" s="70"/>
      <c r="I103" s="18">
        <f>COUNTA(S3:S33)</f>
        <v>12</v>
      </c>
      <c r="J103" s="70" t="s">
        <v>37</v>
      </c>
      <c r="K103" s="70"/>
      <c r="L103" s="18">
        <f>COUNTA(N3:N33)</f>
        <v>0</v>
      </c>
    </row>
    <row r="104" spans="1:12" ht="30" customHeight="1">
      <c r="A104" s="70" t="s">
        <v>24</v>
      </c>
      <c r="B104" s="70"/>
      <c r="C104" s="70"/>
      <c r="D104" s="18">
        <f>MIN(B3:B33,C3:C33)</f>
        <v>-20</v>
      </c>
      <c r="E104" s="70" t="s">
        <v>35</v>
      </c>
      <c r="F104" s="70"/>
      <c r="G104" s="70"/>
      <c r="H104" s="70"/>
      <c r="I104" s="18">
        <f>COUNTIF(S3:S33,"R")</f>
        <v>6</v>
      </c>
      <c r="J104" s="70" t="s">
        <v>47</v>
      </c>
      <c r="K104" s="70"/>
      <c r="L104" s="43">
        <f>AVERAGE(F3:F33)</f>
        <v>3.5806451612903225</v>
      </c>
    </row>
    <row r="105" spans="1:12" ht="30" customHeight="1">
      <c r="A105" s="70" t="s">
        <v>26</v>
      </c>
      <c r="B105" s="70"/>
      <c r="C105" s="70"/>
      <c r="D105" s="18">
        <f>MAX(B3:B33)</f>
        <v>6</v>
      </c>
      <c r="E105" s="70" t="s">
        <v>36</v>
      </c>
      <c r="F105" s="70"/>
      <c r="G105" s="70"/>
      <c r="H105" s="70"/>
      <c r="I105" s="18">
        <f>COUNTIF(S3:S33,"S")</f>
        <v>6</v>
      </c>
      <c r="J105" s="70" t="s">
        <v>48</v>
      </c>
      <c r="K105" s="70"/>
      <c r="L105" s="43">
        <f>AVERAGE(H3:H33)</f>
        <v>33.858064516129026</v>
      </c>
    </row>
    <row r="106" spans="1:12" ht="30" customHeight="1">
      <c r="A106" s="70" t="s">
        <v>25</v>
      </c>
      <c r="B106" s="70"/>
      <c r="C106" s="70"/>
      <c r="D106" s="18">
        <f>MIN(C3:C33)</f>
        <v>-6</v>
      </c>
      <c r="E106" s="70" t="s">
        <v>61</v>
      </c>
      <c r="F106" s="70"/>
      <c r="G106" s="70"/>
      <c r="H106" s="70"/>
      <c r="I106" s="18">
        <f>COUNTIF(F3:F33,"&gt;5")</f>
        <v>6</v>
      </c>
      <c r="J106" s="70" t="s">
        <v>49</v>
      </c>
      <c r="K106" s="70"/>
      <c r="L106" s="19">
        <v>25</v>
      </c>
    </row>
    <row r="107" spans="1:12" ht="30" customHeight="1">
      <c r="A107" s="70" t="s">
        <v>29</v>
      </c>
      <c r="B107" s="70"/>
      <c r="C107" s="70"/>
      <c r="D107" s="18">
        <f>COUNTIF(B3:B33,"&lt;1")</f>
        <v>21</v>
      </c>
      <c r="E107" s="70" t="s">
        <v>43</v>
      </c>
      <c r="F107" s="70"/>
      <c r="G107" s="70"/>
      <c r="H107" s="70"/>
      <c r="I107" s="17">
        <f>MAX(H3:H33)</f>
        <v>64.8</v>
      </c>
      <c r="J107" s="70" t="s">
        <v>50</v>
      </c>
      <c r="K107" s="70"/>
      <c r="L107" s="19">
        <v>31.4</v>
      </c>
    </row>
    <row r="108" spans="1:12" ht="30" customHeight="1">
      <c r="A108" s="70" t="s">
        <v>30</v>
      </c>
      <c r="B108" s="70"/>
      <c r="C108" s="70"/>
      <c r="D108" s="18">
        <f>COUNTIF(C3:C33,"&lt;1")</f>
        <v>17</v>
      </c>
      <c r="E108" s="70" t="s">
        <v>44</v>
      </c>
      <c r="F108" s="70"/>
      <c r="G108" s="70"/>
      <c r="H108" s="70"/>
      <c r="I108" s="18">
        <f>MAX(L3:L33)</f>
        <v>1030</v>
      </c>
      <c r="J108" s="70" t="s">
        <v>51</v>
      </c>
      <c r="K108" s="70"/>
      <c r="L108" s="19">
        <v>14.3</v>
      </c>
    </row>
    <row r="109" spans="1:12" ht="30" customHeight="1">
      <c r="A109" s="70" t="s">
        <v>40</v>
      </c>
      <c r="B109" s="70"/>
      <c r="C109" s="70"/>
      <c r="D109" s="18">
        <f>MIN(P3:P33)</f>
        <v>-22</v>
      </c>
      <c r="E109" s="70" t="s">
        <v>45</v>
      </c>
      <c r="F109" s="70"/>
      <c r="G109" s="70"/>
      <c r="H109" s="70"/>
      <c r="I109" s="18">
        <f>MIN(L3:L33)</f>
        <v>994</v>
      </c>
      <c r="J109" s="70"/>
      <c r="K109" s="70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7"/>
      <c r="H1" s="68"/>
      <c r="I1" s="57" t="s">
        <v>1</v>
      </c>
      <c r="J1" s="58"/>
      <c r="K1" s="63" t="s">
        <v>8</v>
      </c>
      <c r="L1" s="61" t="s">
        <v>10</v>
      </c>
      <c r="M1" s="65" t="s">
        <v>2</v>
      </c>
      <c r="N1" s="52" t="s">
        <v>19</v>
      </c>
      <c r="O1" s="52" t="s">
        <v>20</v>
      </c>
      <c r="P1" s="59" t="s">
        <v>21</v>
      </c>
      <c r="Q1" s="52" t="s">
        <v>14</v>
      </c>
      <c r="R1" s="52" t="s">
        <v>42</v>
      </c>
      <c r="S1" s="54" t="s">
        <v>46</v>
      </c>
    </row>
    <row r="2" spans="1:19" ht="42" customHeight="1">
      <c r="A2" s="22" t="s">
        <v>159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4"/>
      <c r="L2" s="62"/>
      <c r="M2" s="66"/>
      <c r="N2" s="69"/>
      <c r="O2" s="69"/>
      <c r="P2" s="60"/>
      <c r="Q2" s="56"/>
      <c r="R2" s="53"/>
      <c r="S2" s="55"/>
    </row>
    <row r="3" spans="1:19" ht="42" customHeight="1">
      <c r="A3" s="23">
        <v>37288</v>
      </c>
      <c r="B3" s="13">
        <v>0</v>
      </c>
      <c r="C3" s="12">
        <v>9</v>
      </c>
      <c r="D3" s="4"/>
      <c r="E3" s="10">
        <v>0</v>
      </c>
      <c r="F3" s="39">
        <v>4</v>
      </c>
      <c r="G3" s="41" t="s">
        <v>69</v>
      </c>
      <c r="H3" s="15">
        <v>38.9</v>
      </c>
      <c r="I3" s="4" t="s">
        <v>63</v>
      </c>
      <c r="J3" s="5" t="s">
        <v>63</v>
      </c>
      <c r="K3" s="6"/>
      <c r="L3" s="1">
        <v>1017</v>
      </c>
      <c r="M3" s="7" t="s">
        <v>116</v>
      </c>
      <c r="N3" s="8"/>
      <c r="O3" s="8">
        <v>4</v>
      </c>
      <c r="P3" s="9">
        <v>-1</v>
      </c>
      <c r="Q3" s="8">
        <v>62</v>
      </c>
      <c r="R3" s="20">
        <v>48</v>
      </c>
      <c r="S3" s="24"/>
    </row>
    <row r="4" spans="1:19" ht="42" customHeight="1">
      <c r="A4" s="23">
        <v>37289</v>
      </c>
      <c r="B4" s="13">
        <v>6</v>
      </c>
      <c r="C4" s="12">
        <v>14</v>
      </c>
      <c r="D4" s="4"/>
      <c r="E4" s="10">
        <v>0</v>
      </c>
      <c r="F4" s="39">
        <v>3</v>
      </c>
      <c r="G4" s="41" t="s">
        <v>69</v>
      </c>
      <c r="H4" s="15">
        <v>35.4</v>
      </c>
      <c r="I4" s="4" t="s">
        <v>63</v>
      </c>
      <c r="J4" s="5" t="s">
        <v>91</v>
      </c>
      <c r="K4" s="6"/>
      <c r="L4" s="1">
        <v>1022</v>
      </c>
      <c r="M4" s="7" t="s">
        <v>117</v>
      </c>
      <c r="N4" s="8"/>
      <c r="O4" s="8">
        <v>8</v>
      </c>
      <c r="P4" s="9">
        <v>4</v>
      </c>
      <c r="Q4" s="8">
        <v>48</v>
      </c>
      <c r="R4" s="8">
        <v>11</v>
      </c>
      <c r="S4" s="25"/>
    </row>
    <row r="5" spans="1:19" ht="42" customHeight="1">
      <c r="A5" s="23">
        <v>37290</v>
      </c>
      <c r="B5" s="13">
        <v>5</v>
      </c>
      <c r="C5" s="12">
        <v>12</v>
      </c>
      <c r="D5" s="4"/>
      <c r="E5" s="10">
        <v>0</v>
      </c>
      <c r="F5" s="39">
        <v>4</v>
      </c>
      <c r="G5" s="41" t="s">
        <v>87</v>
      </c>
      <c r="H5" s="15">
        <v>42.2</v>
      </c>
      <c r="I5" s="4" t="s">
        <v>67</v>
      </c>
      <c r="J5" s="5" t="s">
        <v>64</v>
      </c>
      <c r="K5" s="6"/>
      <c r="L5" s="1">
        <v>1014</v>
      </c>
      <c r="M5" s="7" t="s">
        <v>118</v>
      </c>
      <c r="N5" s="8"/>
      <c r="O5" s="8">
        <v>9</v>
      </c>
      <c r="P5" s="9">
        <v>3</v>
      </c>
      <c r="Q5" s="8">
        <v>48</v>
      </c>
      <c r="R5" s="8">
        <v>3</v>
      </c>
      <c r="S5" s="25"/>
    </row>
    <row r="6" spans="1:19" ht="42" customHeight="1">
      <c r="A6" s="23">
        <v>37291</v>
      </c>
      <c r="B6" s="13">
        <v>4</v>
      </c>
      <c r="C6" s="12">
        <v>9</v>
      </c>
      <c r="D6" s="4"/>
      <c r="E6" s="10">
        <v>0</v>
      </c>
      <c r="F6" s="39">
        <v>4</v>
      </c>
      <c r="G6" s="41" t="s">
        <v>69</v>
      </c>
      <c r="H6" s="15">
        <v>48.7</v>
      </c>
      <c r="I6" s="4" t="s">
        <v>119</v>
      </c>
      <c r="J6" s="5" t="s">
        <v>91</v>
      </c>
      <c r="K6" s="6"/>
      <c r="L6" s="1">
        <v>1016</v>
      </c>
      <c r="M6" s="7" t="s">
        <v>120</v>
      </c>
      <c r="N6" s="8"/>
      <c r="O6" s="8">
        <v>6</v>
      </c>
      <c r="P6" s="9">
        <v>2</v>
      </c>
      <c r="Q6" s="8">
        <v>47</v>
      </c>
      <c r="R6" s="8">
        <v>29</v>
      </c>
      <c r="S6" s="25"/>
    </row>
    <row r="7" spans="1:19" ht="42" customHeight="1">
      <c r="A7" s="23">
        <v>37292</v>
      </c>
      <c r="B7" s="13">
        <v>4</v>
      </c>
      <c r="C7" s="12">
        <v>10</v>
      </c>
      <c r="D7" s="4"/>
      <c r="E7" s="10">
        <v>0</v>
      </c>
      <c r="F7" s="39">
        <v>3</v>
      </c>
      <c r="G7" s="41" t="s">
        <v>57</v>
      </c>
      <c r="H7" s="15">
        <v>35.4</v>
      </c>
      <c r="I7" s="4" t="s">
        <v>63</v>
      </c>
      <c r="J7" s="5" t="s">
        <v>54</v>
      </c>
      <c r="K7" s="6"/>
      <c r="L7" s="1">
        <v>1002</v>
      </c>
      <c r="M7" s="7" t="s">
        <v>121</v>
      </c>
      <c r="N7" s="8"/>
      <c r="O7" s="8"/>
      <c r="P7" s="9">
        <v>1</v>
      </c>
      <c r="Q7" s="8">
        <v>60</v>
      </c>
      <c r="R7" s="8">
        <v>95</v>
      </c>
      <c r="S7" s="25"/>
    </row>
    <row r="8" spans="1:19" ht="42" customHeight="1">
      <c r="A8" s="23">
        <v>37293</v>
      </c>
      <c r="B8" s="13">
        <v>5</v>
      </c>
      <c r="C8" s="12">
        <v>9</v>
      </c>
      <c r="D8" s="4" t="s">
        <v>122</v>
      </c>
      <c r="E8" s="10">
        <v>0.3</v>
      </c>
      <c r="F8" s="39">
        <v>3</v>
      </c>
      <c r="G8" s="41" t="s">
        <v>69</v>
      </c>
      <c r="H8" s="15">
        <v>30.8</v>
      </c>
      <c r="I8" s="4" t="s">
        <v>54</v>
      </c>
      <c r="J8" s="5" t="s">
        <v>54</v>
      </c>
      <c r="K8" s="6"/>
      <c r="L8" s="1">
        <v>998</v>
      </c>
      <c r="M8" s="7" t="s">
        <v>123</v>
      </c>
      <c r="N8" s="8"/>
      <c r="O8" s="8">
        <v>0.5</v>
      </c>
      <c r="P8" s="9">
        <v>4</v>
      </c>
      <c r="Q8" s="8">
        <v>70</v>
      </c>
      <c r="R8" s="8">
        <v>94</v>
      </c>
      <c r="S8" s="25"/>
    </row>
    <row r="9" spans="1:19" ht="42" customHeight="1">
      <c r="A9" s="23">
        <v>37294</v>
      </c>
      <c r="B9" s="13">
        <v>1</v>
      </c>
      <c r="C9" s="12">
        <v>5</v>
      </c>
      <c r="D9" s="4" t="s">
        <v>124</v>
      </c>
      <c r="E9" s="10">
        <v>1.3</v>
      </c>
      <c r="F9" s="39">
        <v>2</v>
      </c>
      <c r="G9" s="41" t="s">
        <v>53</v>
      </c>
      <c r="H9" s="15">
        <v>18</v>
      </c>
      <c r="I9" s="4" t="s">
        <v>54</v>
      </c>
      <c r="J9" s="5" t="s">
        <v>60</v>
      </c>
      <c r="K9" s="6"/>
      <c r="L9" s="1">
        <v>1016</v>
      </c>
      <c r="M9" s="7" t="s">
        <v>125</v>
      </c>
      <c r="N9" s="8"/>
      <c r="O9" s="8">
        <v>0.5</v>
      </c>
      <c r="P9" s="9">
        <v>0</v>
      </c>
      <c r="Q9" s="8">
        <v>73</v>
      </c>
      <c r="R9" s="8">
        <v>87</v>
      </c>
      <c r="S9" s="25" t="s">
        <v>77</v>
      </c>
    </row>
    <row r="10" spans="1:19" ht="42" customHeight="1">
      <c r="A10" s="23">
        <v>37295</v>
      </c>
      <c r="B10" s="13">
        <v>2</v>
      </c>
      <c r="C10" s="12">
        <v>5</v>
      </c>
      <c r="D10" s="4" t="s">
        <v>126</v>
      </c>
      <c r="E10" s="10">
        <v>1.4</v>
      </c>
      <c r="F10" s="39">
        <v>4</v>
      </c>
      <c r="G10" s="41" t="s">
        <v>53</v>
      </c>
      <c r="H10" s="15">
        <v>43.4</v>
      </c>
      <c r="I10" s="4" t="s">
        <v>54</v>
      </c>
      <c r="J10" s="5" t="s">
        <v>54</v>
      </c>
      <c r="K10" s="6"/>
      <c r="L10" s="1">
        <v>1012</v>
      </c>
      <c r="M10" s="7" t="s">
        <v>127</v>
      </c>
      <c r="N10" s="8"/>
      <c r="O10" s="8"/>
      <c r="P10" s="9">
        <v>1</v>
      </c>
      <c r="Q10" s="8">
        <v>80</v>
      </c>
      <c r="R10" s="8">
        <v>97</v>
      </c>
      <c r="S10" s="25" t="s">
        <v>77</v>
      </c>
    </row>
    <row r="11" spans="1:19" ht="42" customHeight="1">
      <c r="A11" s="23">
        <v>37296</v>
      </c>
      <c r="B11" s="13">
        <v>4</v>
      </c>
      <c r="C11" s="12">
        <v>10</v>
      </c>
      <c r="D11" s="4" t="s">
        <v>126</v>
      </c>
      <c r="E11" s="10">
        <v>2.4</v>
      </c>
      <c r="F11" s="39">
        <v>6</v>
      </c>
      <c r="G11" s="41" t="s">
        <v>69</v>
      </c>
      <c r="H11" s="15">
        <v>56.8</v>
      </c>
      <c r="I11" s="4" t="s">
        <v>54</v>
      </c>
      <c r="J11" s="5" t="s">
        <v>54</v>
      </c>
      <c r="K11" s="6"/>
      <c r="L11" s="1">
        <v>1005</v>
      </c>
      <c r="M11" s="7" t="s">
        <v>128</v>
      </c>
      <c r="N11" s="8"/>
      <c r="O11" s="8"/>
      <c r="P11" s="9">
        <v>3</v>
      </c>
      <c r="Q11" s="8">
        <v>70</v>
      </c>
      <c r="R11" s="8">
        <v>98</v>
      </c>
      <c r="S11" s="25" t="s">
        <v>77</v>
      </c>
    </row>
    <row r="12" spans="1:19" ht="42" customHeight="1">
      <c r="A12" s="23">
        <v>37297</v>
      </c>
      <c r="B12" s="13">
        <v>2</v>
      </c>
      <c r="C12" s="12">
        <v>6</v>
      </c>
      <c r="D12" s="4" t="s">
        <v>111</v>
      </c>
      <c r="E12" s="10">
        <v>12</v>
      </c>
      <c r="F12" s="39">
        <v>5</v>
      </c>
      <c r="G12" s="41" t="s">
        <v>53</v>
      </c>
      <c r="H12" s="15">
        <v>47</v>
      </c>
      <c r="I12" s="4" t="s">
        <v>54</v>
      </c>
      <c r="J12" s="5" t="s">
        <v>60</v>
      </c>
      <c r="K12" s="6"/>
      <c r="L12" s="1">
        <v>996</v>
      </c>
      <c r="M12" s="7" t="s">
        <v>129</v>
      </c>
      <c r="N12" s="8"/>
      <c r="O12" s="8">
        <v>1</v>
      </c>
      <c r="P12" s="9">
        <v>1</v>
      </c>
      <c r="Q12" s="8">
        <v>75</v>
      </c>
      <c r="R12" s="8">
        <v>85</v>
      </c>
      <c r="S12" s="25" t="s">
        <v>77</v>
      </c>
    </row>
    <row r="13" spans="1:19" ht="42" customHeight="1">
      <c r="A13" s="23">
        <v>37298</v>
      </c>
      <c r="B13" s="13">
        <v>3</v>
      </c>
      <c r="C13" s="12">
        <v>8</v>
      </c>
      <c r="D13" s="4" t="s">
        <v>100</v>
      </c>
      <c r="E13" s="10">
        <v>4.6</v>
      </c>
      <c r="F13" s="39">
        <v>6</v>
      </c>
      <c r="G13" s="41" t="s">
        <v>69</v>
      </c>
      <c r="H13" s="15">
        <v>52.8</v>
      </c>
      <c r="I13" s="4" t="s">
        <v>54</v>
      </c>
      <c r="J13" s="5" t="s">
        <v>54</v>
      </c>
      <c r="K13" s="6"/>
      <c r="L13" s="1">
        <v>1002</v>
      </c>
      <c r="M13" s="7" t="s">
        <v>130</v>
      </c>
      <c r="N13" s="8"/>
      <c r="O13" s="8"/>
      <c r="P13" s="9">
        <v>1</v>
      </c>
      <c r="Q13" s="8">
        <v>73</v>
      </c>
      <c r="R13" s="8">
        <v>100</v>
      </c>
      <c r="S13" s="25" t="s">
        <v>77</v>
      </c>
    </row>
    <row r="14" spans="1:19" ht="42" customHeight="1">
      <c r="A14" s="23">
        <v>37299</v>
      </c>
      <c r="B14" s="13">
        <v>7</v>
      </c>
      <c r="C14" s="12">
        <v>11</v>
      </c>
      <c r="D14" s="4" t="s">
        <v>111</v>
      </c>
      <c r="E14" s="10">
        <v>4.4</v>
      </c>
      <c r="F14" s="39">
        <v>6</v>
      </c>
      <c r="G14" s="41" t="s">
        <v>53</v>
      </c>
      <c r="H14" s="15">
        <v>56.3</v>
      </c>
      <c r="I14" s="4" t="s">
        <v>54</v>
      </c>
      <c r="J14" s="5" t="s">
        <v>60</v>
      </c>
      <c r="K14" s="6"/>
      <c r="L14" s="1">
        <v>1000</v>
      </c>
      <c r="M14" s="7" t="s">
        <v>131</v>
      </c>
      <c r="N14" s="8"/>
      <c r="O14" s="8">
        <v>1</v>
      </c>
      <c r="P14" s="9">
        <v>6</v>
      </c>
      <c r="Q14" s="8">
        <v>78</v>
      </c>
      <c r="R14" s="8">
        <v>87</v>
      </c>
      <c r="S14" s="25" t="s">
        <v>77</v>
      </c>
    </row>
    <row r="15" spans="1:19" ht="42" customHeight="1">
      <c r="A15" s="23">
        <v>37300</v>
      </c>
      <c r="B15" s="13">
        <v>3</v>
      </c>
      <c r="C15" s="12">
        <v>7</v>
      </c>
      <c r="D15" s="4" t="s">
        <v>132</v>
      </c>
      <c r="E15" s="10">
        <v>26.3</v>
      </c>
      <c r="F15" s="39">
        <v>3</v>
      </c>
      <c r="G15" s="41" t="s">
        <v>53</v>
      </c>
      <c r="H15" s="15">
        <v>37.1</v>
      </c>
      <c r="I15" s="4" t="s">
        <v>54</v>
      </c>
      <c r="J15" s="5" t="s">
        <v>54</v>
      </c>
      <c r="K15" s="6"/>
      <c r="L15" s="1">
        <v>1010</v>
      </c>
      <c r="M15" s="7" t="s">
        <v>133</v>
      </c>
      <c r="N15" s="8"/>
      <c r="O15" s="8"/>
      <c r="P15" s="9">
        <v>2</v>
      </c>
      <c r="Q15" s="8">
        <v>85</v>
      </c>
      <c r="R15" s="8">
        <v>100</v>
      </c>
      <c r="S15" s="25" t="s">
        <v>77</v>
      </c>
    </row>
    <row r="16" spans="1:19" ht="42" customHeight="1">
      <c r="A16" s="23">
        <v>37301</v>
      </c>
      <c r="B16" s="13">
        <v>-1</v>
      </c>
      <c r="C16" s="12">
        <v>3</v>
      </c>
      <c r="D16" s="4"/>
      <c r="E16" s="10">
        <v>0</v>
      </c>
      <c r="F16" s="39">
        <v>3</v>
      </c>
      <c r="G16" s="41" t="s">
        <v>62</v>
      </c>
      <c r="H16" s="15">
        <v>35.4</v>
      </c>
      <c r="I16" s="4" t="s">
        <v>63</v>
      </c>
      <c r="J16" s="5" t="s">
        <v>63</v>
      </c>
      <c r="K16" s="6"/>
      <c r="L16" s="1">
        <v>1020</v>
      </c>
      <c r="M16" s="7" t="s">
        <v>134</v>
      </c>
      <c r="N16" s="8"/>
      <c r="O16" s="8">
        <v>5</v>
      </c>
      <c r="P16" s="9">
        <v>-3</v>
      </c>
      <c r="Q16" s="8">
        <v>55</v>
      </c>
      <c r="R16" s="8">
        <v>40</v>
      </c>
      <c r="S16" s="25"/>
    </row>
    <row r="17" spans="1:19" ht="42" customHeight="1">
      <c r="A17" s="23">
        <v>37302</v>
      </c>
      <c r="B17" s="13">
        <v>-6</v>
      </c>
      <c r="C17" s="12">
        <v>4</v>
      </c>
      <c r="D17" s="4"/>
      <c r="E17" s="10">
        <v>0</v>
      </c>
      <c r="F17" s="39">
        <v>2</v>
      </c>
      <c r="G17" s="41" t="s">
        <v>135</v>
      </c>
      <c r="H17" s="15">
        <v>23.5</v>
      </c>
      <c r="I17" s="4" t="s">
        <v>67</v>
      </c>
      <c r="J17" s="5" t="s">
        <v>64</v>
      </c>
      <c r="K17" s="6"/>
      <c r="L17" s="1">
        <v>1024</v>
      </c>
      <c r="M17" s="7" t="s">
        <v>136</v>
      </c>
      <c r="N17" s="8"/>
      <c r="O17" s="8">
        <v>9.5</v>
      </c>
      <c r="P17" s="9">
        <v>-8</v>
      </c>
      <c r="Q17" s="8">
        <v>30</v>
      </c>
      <c r="R17" s="8">
        <v>0</v>
      </c>
      <c r="S17" s="25"/>
    </row>
    <row r="18" spans="1:19" ht="42" customHeight="1">
      <c r="A18" s="23">
        <v>37303</v>
      </c>
      <c r="B18" s="13">
        <v>-6</v>
      </c>
      <c r="C18" s="12">
        <v>6</v>
      </c>
      <c r="D18" s="4"/>
      <c r="E18" s="10">
        <v>0</v>
      </c>
      <c r="F18" s="39">
        <v>3</v>
      </c>
      <c r="G18" s="41" t="s">
        <v>135</v>
      </c>
      <c r="H18" s="15">
        <v>31</v>
      </c>
      <c r="I18" s="4" t="s">
        <v>67</v>
      </c>
      <c r="J18" s="5" t="s">
        <v>64</v>
      </c>
      <c r="K18" s="6"/>
      <c r="L18" s="1">
        <v>1022</v>
      </c>
      <c r="M18" s="7" t="s">
        <v>137</v>
      </c>
      <c r="N18" s="8"/>
      <c r="O18" s="8">
        <v>9.5</v>
      </c>
      <c r="P18" s="9">
        <v>-7</v>
      </c>
      <c r="Q18" s="8">
        <v>28</v>
      </c>
      <c r="R18" s="8">
        <v>0</v>
      </c>
      <c r="S18" s="25"/>
    </row>
    <row r="19" spans="1:19" ht="42" customHeight="1">
      <c r="A19" s="23">
        <v>37304</v>
      </c>
      <c r="B19" s="13">
        <v>-1</v>
      </c>
      <c r="C19" s="12">
        <v>7</v>
      </c>
      <c r="D19" s="4"/>
      <c r="E19" s="10">
        <v>0</v>
      </c>
      <c r="F19" s="39">
        <v>3</v>
      </c>
      <c r="G19" s="41" t="s">
        <v>57</v>
      </c>
      <c r="H19" s="15">
        <v>44.1</v>
      </c>
      <c r="I19" s="4" t="s">
        <v>67</v>
      </c>
      <c r="J19" s="5" t="s">
        <v>64</v>
      </c>
      <c r="K19" s="6"/>
      <c r="L19" s="1">
        <v>1013</v>
      </c>
      <c r="M19" s="7" t="s">
        <v>138</v>
      </c>
      <c r="N19" s="8"/>
      <c r="O19" s="8">
        <v>9</v>
      </c>
      <c r="P19" s="9">
        <v>-2</v>
      </c>
      <c r="Q19" s="8">
        <v>50</v>
      </c>
      <c r="R19" s="8">
        <v>4</v>
      </c>
      <c r="S19" s="25"/>
    </row>
    <row r="20" spans="1:19" ht="42" customHeight="1">
      <c r="A20" s="23">
        <v>37305</v>
      </c>
      <c r="B20" s="13">
        <v>-2</v>
      </c>
      <c r="C20" s="12">
        <v>4</v>
      </c>
      <c r="D20" s="4"/>
      <c r="E20" s="10">
        <v>0</v>
      </c>
      <c r="F20" s="39">
        <v>3</v>
      </c>
      <c r="G20" s="41" t="s">
        <v>53</v>
      </c>
      <c r="H20" s="15">
        <v>33</v>
      </c>
      <c r="I20" s="4" t="s">
        <v>119</v>
      </c>
      <c r="J20" s="5" t="s">
        <v>54</v>
      </c>
      <c r="K20" s="6"/>
      <c r="L20" s="1">
        <v>1008</v>
      </c>
      <c r="M20" s="7" t="s">
        <v>139</v>
      </c>
      <c r="N20" s="8"/>
      <c r="O20" s="8">
        <v>0.5</v>
      </c>
      <c r="P20" s="9">
        <v>-4</v>
      </c>
      <c r="Q20" s="8">
        <v>70</v>
      </c>
      <c r="R20" s="8">
        <v>95</v>
      </c>
      <c r="S20" s="25"/>
    </row>
    <row r="21" spans="1:19" ht="42" customHeight="1">
      <c r="A21" s="23">
        <v>37306</v>
      </c>
      <c r="B21" s="13">
        <v>-1</v>
      </c>
      <c r="C21" s="12">
        <v>3</v>
      </c>
      <c r="D21" s="4" t="s">
        <v>140</v>
      </c>
      <c r="E21" s="10">
        <v>1.3</v>
      </c>
      <c r="F21" s="39">
        <v>7</v>
      </c>
      <c r="G21" s="41" t="s">
        <v>53</v>
      </c>
      <c r="H21" s="15">
        <v>65</v>
      </c>
      <c r="I21" s="4" t="s">
        <v>63</v>
      </c>
      <c r="J21" s="5" t="s">
        <v>60</v>
      </c>
      <c r="K21" s="6"/>
      <c r="L21" s="1">
        <v>1002</v>
      </c>
      <c r="M21" s="7" t="s">
        <v>141</v>
      </c>
      <c r="N21" s="8" t="s">
        <v>142</v>
      </c>
      <c r="O21" s="8">
        <v>1</v>
      </c>
      <c r="P21" s="9">
        <v>-2</v>
      </c>
      <c r="Q21" s="8">
        <v>70</v>
      </c>
      <c r="R21" s="8">
        <v>80</v>
      </c>
      <c r="S21" s="25" t="s">
        <v>57</v>
      </c>
    </row>
    <row r="22" spans="1:19" ht="42" customHeight="1">
      <c r="A22" s="23">
        <v>37307</v>
      </c>
      <c r="B22" s="13">
        <v>-1</v>
      </c>
      <c r="C22" s="12">
        <v>4</v>
      </c>
      <c r="D22" s="4" t="s">
        <v>100</v>
      </c>
      <c r="E22" s="10">
        <v>9.4</v>
      </c>
      <c r="F22" s="39">
        <v>6</v>
      </c>
      <c r="G22" s="41" t="s">
        <v>53</v>
      </c>
      <c r="H22" s="15">
        <v>57.1</v>
      </c>
      <c r="I22" s="4" t="s">
        <v>54</v>
      </c>
      <c r="J22" s="5" t="s">
        <v>54</v>
      </c>
      <c r="K22" s="6"/>
      <c r="L22" s="1">
        <v>985</v>
      </c>
      <c r="M22" s="7" t="s">
        <v>143</v>
      </c>
      <c r="N22" s="8"/>
      <c r="O22" s="8"/>
      <c r="P22" s="9">
        <v>-2</v>
      </c>
      <c r="Q22" s="8">
        <v>77</v>
      </c>
      <c r="R22" s="8">
        <v>96</v>
      </c>
      <c r="S22" s="25" t="s">
        <v>77</v>
      </c>
    </row>
    <row r="23" spans="1:19" ht="42" customHeight="1">
      <c r="A23" s="23">
        <v>37308</v>
      </c>
      <c r="B23" s="13">
        <v>-5</v>
      </c>
      <c r="C23" s="12">
        <v>2</v>
      </c>
      <c r="D23" s="4" t="s">
        <v>144</v>
      </c>
      <c r="E23" s="10">
        <v>7</v>
      </c>
      <c r="F23" s="39">
        <v>5</v>
      </c>
      <c r="G23" s="41" t="s">
        <v>59</v>
      </c>
      <c r="H23" s="15">
        <v>47.4</v>
      </c>
      <c r="I23" s="4" t="s">
        <v>54</v>
      </c>
      <c r="J23" s="5" t="s">
        <v>54</v>
      </c>
      <c r="K23" s="6"/>
      <c r="L23" s="1">
        <v>1011</v>
      </c>
      <c r="M23" s="7" t="s">
        <v>145</v>
      </c>
      <c r="N23" s="8"/>
      <c r="O23" s="8"/>
      <c r="P23" s="9">
        <v>-6</v>
      </c>
      <c r="Q23" s="8">
        <v>78</v>
      </c>
      <c r="R23" s="8">
        <v>95</v>
      </c>
      <c r="S23" s="25" t="s">
        <v>57</v>
      </c>
    </row>
    <row r="24" spans="1:19" ht="42" customHeight="1">
      <c r="A24" s="23">
        <v>37309</v>
      </c>
      <c r="B24" s="13">
        <v>-8</v>
      </c>
      <c r="C24" s="12">
        <v>1</v>
      </c>
      <c r="D24" s="4" t="s">
        <v>146</v>
      </c>
      <c r="E24" s="10">
        <v>4.8</v>
      </c>
      <c r="F24" s="39">
        <v>6</v>
      </c>
      <c r="G24" s="41" t="s">
        <v>53</v>
      </c>
      <c r="H24" s="15">
        <v>49.4</v>
      </c>
      <c r="I24" s="4" t="s">
        <v>119</v>
      </c>
      <c r="J24" s="5" t="s">
        <v>54</v>
      </c>
      <c r="K24" s="6"/>
      <c r="L24" s="1">
        <v>994</v>
      </c>
      <c r="M24" s="7" t="s">
        <v>147</v>
      </c>
      <c r="N24" s="8"/>
      <c r="O24" s="8"/>
      <c r="P24" s="9">
        <v>-11</v>
      </c>
      <c r="Q24" s="8">
        <v>79</v>
      </c>
      <c r="R24" s="8">
        <v>96</v>
      </c>
      <c r="S24" s="25" t="s">
        <v>57</v>
      </c>
    </row>
    <row r="25" spans="1:19" ht="42" customHeight="1">
      <c r="A25" s="23">
        <v>37338</v>
      </c>
      <c r="B25" s="13">
        <v>-1</v>
      </c>
      <c r="C25" s="12">
        <v>3</v>
      </c>
      <c r="D25" s="4" t="s">
        <v>148</v>
      </c>
      <c r="E25" s="10">
        <v>5.1</v>
      </c>
      <c r="F25" s="39">
        <v>5</v>
      </c>
      <c r="G25" s="41" t="s">
        <v>53</v>
      </c>
      <c r="H25" s="15">
        <v>48.1</v>
      </c>
      <c r="I25" s="4" t="s">
        <v>54</v>
      </c>
      <c r="J25" s="5" t="s">
        <v>54</v>
      </c>
      <c r="K25" s="6"/>
      <c r="L25" s="1">
        <v>988</v>
      </c>
      <c r="M25" s="7" t="s">
        <v>149</v>
      </c>
      <c r="N25" s="8" t="s">
        <v>142</v>
      </c>
      <c r="O25" s="8"/>
      <c r="P25" s="9">
        <v>-1</v>
      </c>
      <c r="Q25" s="8">
        <v>79</v>
      </c>
      <c r="R25" s="8">
        <v>95</v>
      </c>
      <c r="S25" s="25" t="s">
        <v>57</v>
      </c>
    </row>
    <row r="26" spans="1:19" ht="42" customHeight="1">
      <c r="A26" s="23">
        <v>37311</v>
      </c>
      <c r="B26" s="13">
        <v>-3</v>
      </c>
      <c r="C26" s="12">
        <v>1</v>
      </c>
      <c r="D26" s="4" t="s">
        <v>150</v>
      </c>
      <c r="E26" s="10">
        <v>6</v>
      </c>
      <c r="F26" s="39">
        <v>4</v>
      </c>
      <c r="G26" s="41" t="s">
        <v>59</v>
      </c>
      <c r="H26" s="15">
        <v>41.7</v>
      </c>
      <c r="I26" s="4" t="s">
        <v>54</v>
      </c>
      <c r="J26" s="5" t="s">
        <v>60</v>
      </c>
      <c r="K26" s="6"/>
      <c r="L26" s="1">
        <v>1000</v>
      </c>
      <c r="M26" s="7" t="s">
        <v>151</v>
      </c>
      <c r="N26" s="8"/>
      <c r="O26" s="8">
        <v>1</v>
      </c>
      <c r="P26" s="9">
        <v>-4</v>
      </c>
      <c r="Q26" s="8">
        <v>76</v>
      </c>
      <c r="R26" s="8">
        <v>85</v>
      </c>
      <c r="S26" s="25" t="s">
        <v>57</v>
      </c>
    </row>
    <row r="27" spans="1:19" ht="42" customHeight="1">
      <c r="A27" s="23">
        <v>37312</v>
      </c>
      <c r="B27" s="13">
        <v>-2</v>
      </c>
      <c r="C27" s="12">
        <v>2</v>
      </c>
      <c r="D27" s="4" t="s">
        <v>152</v>
      </c>
      <c r="E27" s="10">
        <v>5</v>
      </c>
      <c r="F27" s="39">
        <v>3</v>
      </c>
      <c r="G27" s="41" t="s">
        <v>53</v>
      </c>
      <c r="H27" s="15">
        <v>27.8</v>
      </c>
      <c r="I27" s="4" t="s">
        <v>63</v>
      </c>
      <c r="J27" s="5" t="s">
        <v>54</v>
      </c>
      <c r="K27" s="6"/>
      <c r="L27" s="1">
        <v>996</v>
      </c>
      <c r="M27" s="7" t="s">
        <v>153</v>
      </c>
      <c r="N27" s="8"/>
      <c r="O27" s="8"/>
      <c r="P27" s="9">
        <v>-4</v>
      </c>
      <c r="Q27" s="8">
        <v>83</v>
      </c>
      <c r="R27" s="8">
        <v>99</v>
      </c>
      <c r="S27" s="25" t="s">
        <v>57</v>
      </c>
    </row>
    <row r="28" spans="1:19" ht="42" customHeight="1">
      <c r="A28" s="23">
        <v>37313</v>
      </c>
      <c r="B28" s="13">
        <v>1</v>
      </c>
      <c r="C28" s="12">
        <v>8</v>
      </c>
      <c r="D28" s="4" t="s">
        <v>111</v>
      </c>
      <c r="E28" s="10">
        <v>9.7</v>
      </c>
      <c r="F28" s="39">
        <v>7</v>
      </c>
      <c r="G28" s="41" t="s">
        <v>69</v>
      </c>
      <c r="H28" s="15">
        <v>69.2</v>
      </c>
      <c r="I28" s="4" t="s">
        <v>54</v>
      </c>
      <c r="J28" s="5" t="s">
        <v>60</v>
      </c>
      <c r="K28" s="6"/>
      <c r="L28" s="1">
        <v>989</v>
      </c>
      <c r="M28" s="7" t="s">
        <v>154</v>
      </c>
      <c r="N28" s="8"/>
      <c r="O28" s="8">
        <v>1</v>
      </c>
      <c r="P28" s="9">
        <v>0</v>
      </c>
      <c r="Q28" s="8">
        <v>65</v>
      </c>
      <c r="R28" s="8">
        <v>80</v>
      </c>
      <c r="S28" s="25" t="s">
        <v>77</v>
      </c>
    </row>
    <row r="29" spans="1:19" ht="42" customHeight="1">
      <c r="A29" s="23">
        <v>37314</v>
      </c>
      <c r="B29" s="13">
        <v>2</v>
      </c>
      <c r="C29" s="12">
        <v>8</v>
      </c>
      <c r="D29" s="4" t="s">
        <v>111</v>
      </c>
      <c r="E29" s="10">
        <v>11.9</v>
      </c>
      <c r="F29" s="39">
        <v>6</v>
      </c>
      <c r="G29" s="41" t="s">
        <v>53</v>
      </c>
      <c r="H29" s="15">
        <v>51.7</v>
      </c>
      <c r="I29" s="4" t="s">
        <v>63</v>
      </c>
      <c r="J29" s="5" t="s">
        <v>60</v>
      </c>
      <c r="K29" s="6"/>
      <c r="L29" s="1">
        <v>990</v>
      </c>
      <c r="M29" s="7" t="s">
        <v>155</v>
      </c>
      <c r="N29" s="8"/>
      <c r="O29" s="8">
        <v>3</v>
      </c>
      <c r="P29" s="9">
        <v>1</v>
      </c>
      <c r="Q29" s="8">
        <v>60</v>
      </c>
      <c r="R29" s="8">
        <v>65</v>
      </c>
      <c r="S29" s="25" t="s">
        <v>77</v>
      </c>
    </row>
    <row r="30" spans="1:19" ht="42" customHeight="1">
      <c r="A30" s="23">
        <v>37315</v>
      </c>
      <c r="B30" s="13">
        <v>0</v>
      </c>
      <c r="C30" s="12">
        <v>5</v>
      </c>
      <c r="D30" s="4" t="s">
        <v>156</v>
      </c>
      <c r="E30" s="10">
        <v>1.6</v>
      </c>
      <c r="F30" s="39">
        <v>5</v>
      </c>
      <c r="G30" s="41" t="s">
        <v>69</v>
      </c>
      <c r="H30" s="15">
        <v>46.7</v>
      </c>
      <c r="I30" s="4" t="s">
        <v>63</v>
      </c>
      <c r="J30" s="5" t="s">
        <v>63</v>
      </c>
      <c r="K30" s="6"/>
      <c r="L30" s="1">
        <v>994</v>
      </c>
      <c r="M30" s="7" t="s">
        <v>157</v>
      </c>
      <c r="N30" s="8"/>
      <c r="O30" s="8">
        <v>4</v>
      </c>
      <c r="P30" s="9">
        <v>0</v>
      </c>
      <c r="Q30" s="8">
        <v>58</v>
      </c>
      <c r="R30" s="8">
        <v>60</v>
      </c>
      <c r="S30" s="25" t="s">
        <v>57</v>
      </c>
    </row>
    <row r="31" spans="1:19" ht="42" customHeight="1">
      <c r="A31" s="23"/>
      <c r="B31" s="13"/>
      <c r="C31" s="12"/>
      <c r="D31" s="4"/>
      <c r="E31" s="10"/>
      <c r="F31" s="39"/>
      <c r="G31" s="41"/>
      <c r="H31" s="15"/>
      <c r="I31" s="4"/>
      <c r="J31" s="5"/>
      <c r="K31" s="6"/>
      <c r="L31" s="1"/>
      <c r="M31" s="7"/>
      <c r="N31" s="8"/>
      <c r="O31" s="8"/>
      <c r="P31" s="9"/>
      <c r="Q31" s="8"/>
      <c r="R31" s="8"/>
      <c r="S31" s="25"/>
    </row>
    <row r="32" spans="1:19" ht="42" customHeight="1">
      <c r="A32" s="23"/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0" t="s">
        <v>22</v>
      </c>
      <c r="B100" s="70"/>
      <c r="C100" s="70"/>
      <c r="D100" s="16">
        <f>AVERAGE(B3:B33,C3:C33)</f>
        <v>3.357142857142857</v>
      </c>
      <c r="E100" s="70" t="s">
        <v>31</v>
      </c>
      <c r="F100" s="70"/>
      <c r="G100" s="70"/>
      <c r="H100" s="70"/>
      <c r="I100" s="17">
        <f>SUM(E3:E33)</f>
        <v>114.5</v>
      </c>
      <c r="J100" s="70" t="s">
        <v>38</v>
      </c>
      <c r="K100" s="70"/>
      <c r="L100" s="18">
        <f>SUM(O3:O33)</f>
        <v>73.5</v>
      </c>
    </row>
    <row r="101" spans="1:12" ht="30" customHeight="1">
      <c r="A101" s="70" t="s">
        <v>27</v>
      </c>
      <c r="B101" s="70"/>
      <c r="C101" s="70"/>
      <c r="D101" s="16">
        <f>AVERAGE(B3:B33)</f>
        <v>0.42857142857142855</v>
      </c>
      <c r="E101" s="70" t="s">
        <v>32</v>
      </c>
      <c r="F101" s="70"/>
      <c r="G101" s="70"/>
      <c r="H101" s="70"/>
      <c r="I101" s="17">
        <f>AVERAGE(E3:E33)</f>
        <v>4.089285714285714</v>
      </c>
      <c r="J101" s="70" t="s">
        <v>39</v>
      </c>
      <c r="K101" s="70"/>
      <c r="L101" s="18">
        <f>COUNTIF(R3:R33,"&lt;31")</f>
        <v>6</v>
      </c>
    </row>
    <row r="102" spans="1:12" ht="30" customHeight="1">
      <c r="A102" s="70" t="s">
        <v>28</v>
      </c>
      <c r="B102" s="70"/>
      <c r="C102" s="70"/>
      <c r="D102" s="16">
        <f>AVERAGE(C3:C33)</f>
        <v>6.285714285714286</v>
      </c>
      <c r="E102" s="70" t="s">
        <v>33</v>
      </c>
      <c r="F102" s="70"/>
      <c r="G102" s="70"/>
      <c r="H102" s="70"/>
      <c r="I102" s="17">
        <f>MAX(E3:E33)</f>
        <v>26.3</v>
      </c>
      <c r="J102" s="70" t="s">
        <v>41</v>
      </c>
      <c r="K102" s="70"/>
      <c r="L102" s="18">
        <f>COUNTIF(C3:C33,"&gt;19")</f>
        <v>0</v>
      </c>
    </row>
    <row r="103" spans="1:12" ht="30" customHeight="1">
      <c r="A103" s="70" t="s">
        <v>23</v>
      </c>
      <c r="B103" s="70"/>
      <c r="C103" s="70"/>
      <c r="D103" s="18">
        <f>MAX(B3:B33,C3:C33)</f>
        <v>14</v>
      </c>
      <c r="E103" s="70" t="s">
        <v>34</v>
      </c>
      <c r="F103" s="70"/>
      <c r="G103" s="70"/>
      <c r="H103" s="70"/>
      <c r="I103" s="18">
        <f>COUNTA(S3:S33)</f>
        <v>17</v>
      </c>
      <c r="J103" s="70" t="s">
        <v>37</v>
      </c>
      <c r="K103" s="70"/>
      <c r="L103" s="18">
        <f>COUNTA(N3:N33)</f>
        <v>2</v>
      </c>
    </row>
    <row r="104" spans="1:12" ht="30" customHeight="1">
      <c r="A104" s="70" t="s">
        <v>24</v>
      </c>
      <c r="B104" s="70"/>
      <c r="C104" s="70"/>
      <c r="D104" s="18">
        <f>MIN(B3:B33,C3:C33)</f>
        <v>-8</v>
      </c>
      <c r="E104" s="70" t="s">
        <v>35</v>
      </c>
      <c r="F104" s="70"/>
      <c r="G104" s="70"/>
      <c r="H104" s="70"/>
      <c r="I104" s="18">
        <f>COUNTIF(S3:S33,"R")</f>
        <v>10</v>
      </c>
      <c r="J104" s="70" t="s">
        <v>47</v>
      </c>
      <c r="K104" s="70"/>
      <c r="L104" s="43">
        <f>AVERAGE(F3:F33)</f>
        <v>4.321428571428571</v>
      </c>
    </row>
    <row r="105" spans="1:12" ht="30" customHeight="1">
      <c r="A105" s="70" t="s">
        <v>26</v>
      </c>
      <c r="B105" s="70"/>
      <c r="C105" s="70"/>
      <c r="D105" s="18">
        <f>MAX(B3:B33)</f>
        <v>7</v>
      </c>
      <c r="E105" s="70" t="s">
        <v>36</v>
      </c>
      <c r="F105" s="70"/>
      <c r="G105" s="70"/>
      <c r="H105" s="70"/>
      <c r="I105" s="18">
        <f>COUNTIF(S3:S33,"S")</f>
        <v>7</v>
      </c>
      <c r="J105" s="70" t="s">
        <v>48</v>
      </c>
      <c r="K105" s="70"/>
      <c r="L105" s="43">
        <f>AVERAGE(H3:H33)</f>
        <v>43.35357142857144</v>
      </c>
    </row>
    <row r="106" spans="1:12" ht="30" customHeight="1">
      <c r="A106" s="70" t="s">
        <v>25</v>
      </c>
      <c r="B106" s="70"/>
      <c r="C106" s="70"/>
      <c r="D106" s="18">
        <f>MIN(C3:C33)</f>
        <v>1</v>
      </c>
      <c r="E106" s="70" t="s">
        <v>61</v>
      </c>
      <c r="F106" s="70"/>
      <c r="G106" s="70"/>
      <c r="H106" s="70"/>
      <c r="I106" s="18">
        <f>COUNTIF(F3:F33,"&gt;5")</f>
        <v>8</v>
      </c>
      <c r="J106" s="70" t="s">
        <v>49</v>
      </c>
      <c r="K106" s="70"/>
      <c r="L106" s="19">
        <v>6</v>
      </c>
    </row>
    <row r="107" spans="1:12" ht="30" customHeight="1">
      <c r="A107" s="70" t="s">
        <v>29</v>
      </c>
      <c r="B107" s="70"/>
      <c r="C107" s="70"/>
      <c r="D107" s="18">
        <f>COUNTIF(B3:B33,"&lt;1")</f>
        <v>14</v>
      </c>
      <c r="E107" s="70" t="s">
        <v>43</v>
      </c>
      <c r="F107" s="70"/>
      <c r="G107" s="70"/>
      <c r="H107" s="70"/>
      <c r="I107" s="17">
        <f>MAX(H3:H33)</f>
        <v>69.2</v>
      </c>
      <c r="J107" s="70" t="s">
        <v>50</v>
      </c>
      <c r="K107" s="70"/>
      <c r="L107" s="17">
        <v>88.2</v>
      </c>
    </row>
    <row r="108" spans="1:12" ht="30" customHeight="1">
      <c r="A108" s="70" t="s">
        <v>30</v>
      </c>
      <c r="B108" s="70"/>
      <c r="C108" s="70"/>
      <c r="D108" s="18">
        <f>COUNTIF(C3:C33,"&lt;1")</f>
        <v>0</v>
      </c>
      <c r="E108" s="70" t="s">
        <v>44</v>
      </c>
      <c r="F108" s="70"/>
      <c r="G108" s="70"/>
      <c r="H108" s="70"/>
      <c r="I108" s="18">
        <f>MAX(L3:L33)</f>
        <v>1024</v>
      </c>
      <c r="J108" s="70" t="s">
        <v>51</v>
      </c>
      <c r="K108" s="70"/>
      <c r="L108" s="17">
        <v>26.3</v>
      </c>
    </row>
    <row r="109" spans="1:12" ht="30" customHeight="1">
      <c r="A109" s="70" t="s">
        <v>40</v>
      </c>
      <c r="B109" s="70"/>
      <c r="C109" s="70"/>
      <c r="D109" s="18">
        <f>MIN(P3:P33)</f>
        <v>-11</v>
      </c>
      <c r="E109" s="70" t="s">
        <v>45</v>
      </c>
      <c r="F109" s="70"/>
      <c r="G109" s="70"/>
      <c r="H109" s="70"/>
      <c r="I109" s="18">
        <f>MIN(L3:L33)</f>
        <v>985</v>
      </c>
      <c r="J109" s="70"/>
      <c r="K109" s="70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7"/>
      <c r="H1" s="68"/>
      <c r="I1" s="57" t="s">
        <v>1</v>
      </c>
      <c r="J1" s="58"/>
      <c r="K1" s="63" t="s">
        <v>8</v>
      </c>
      <c r="L1" s="61" t="s">
        <v>10</v>
      </c>
      <c r="M1" s="65" t="s">
        <v>2</v>
      </c>
      <c r="N1" s="52" t="s">
        <v>19</v>
      </c>
      <c r="O1" s="52" t="s">
        <v>20</v>
      </c>
      <c r="P1" s="59" t="s">
        <v>21</v>
      </c>
      <c r="Q1" s="52" t="s">
        <v>14</v>
      </c>
      <c r="R1" s="52" t="s">
        <v>42</v>
      </c>
      <c r="S1" s="54" t="s">
        <v>46</v>
      </c>
    </row>
    <row r="2" spans="1:19" ht="42" customHeight="1">
      <c r="A2" s="22" t="s">
        <v>158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4"/>
      <c r="L2" s="62"/>
      <c r="M2" s="66"/>
      <c r="N2" s="69"/>
      <c r="O2" s="69"/>
      <c r="P2" s="60"/>
      <c r="Q2" s="56"/>
      <c r="R2" s="53"/>
      <c r="S2" s="55"/>
    </row>
    <row r="3" spans="1:19" ht="42" customHeight="1">
      <c r="A3" s="23">
        <v>37316</v>
      </c>
      <c r="B3" s="13">
        <v>0</v>
      </c>
      <c r="C3" s="12">
        <v>7</v>
      </c>
      <c r="D3" s="4"/>
      <c r="E3" s="10">
        <v>0</v>
      </c>
      <c r="F3" s="39">
        <v>5</v>
      </c>
      <c r="G3" s="41" t="s">
        <v>53</v>
      </c>
      <c r="H3" s="15">
        <v>43</v>
      </c>
      <c r="I3" s="4" t="s">
        <v>160</v>
      </c>
      <c r="J3" s="5" t="s">
        <v>63</v>
      </c>
      <c r="K3" s="6"/>
      <c r="L3" s="1">
        <v>1001</v>
      </c>
      <c r="M3" s="7" t="s">
        <v>161</v>
      </c>
      <c r="N3" s="8"/>
      <c r="O3" s="8">
        <v>4</v>
      </c>
      <c r="P3" s="9">
        <v>-1</v>
      </c>
      <c r="Q3" s="8">
        <v>58</v>
      </c>
      <c r="R3" s="20">
        <v>60</v>
      </c>
      <c r="S3" s="24"/>
    </row>
    <row r="4" spans="1:19" ht="42" customHeight="1">
      <c r="A4" s="23">
        <v>37317</v>
      </c>
      <c r="B4" s="13">
        <v>-2</v>
      </c>
      <c r="C4" s="12">
        <v>1</v>
      </c>
      <c r="D4" s="4" t="s">
        <v>199</v>
      </c>
      <c r="E4" s="10">
        <v>0.2</v>
      </c>
      <c r="F4" s="39">
        <v>2</v>
      </c>
      <c r="G4" s="41" t="s">
        <v>62</v>
      </c>
      <c r="H4" s="15">
        <v>23.8</v>
      </c>
      <c r="I4" s="4" t="s">
        <v>54</v>
      </c>
      <c r="J4" s="5" t="s">
        <v>54</v>
      </c>
      <c r="K4" s="6"/>
      <c r="L4" s="1">
        <v>1007</v>
      </c>
      <c r="M4" s="7" t="s">
        <v>162</v>
      </c>
      <c r="N4" s="8"/>
      <c r="O4" s="8"/>
      <c r="P4" s="9">
        <v>-2</v>
      </c>
      <c r="Q4" s="8">
        <v>68</v>
      </c>
      <c r="R4" s="8">
        <v>95</v>
      </c>
      <c r="S4" s="25"/>
    </row>
    <row r="5" spans="1:19" ht="42" customHeight="1">
      <c r="A5" s="23">
        <v>37318</v>
      </c>
      <c r="B5" s="13">
        <v>-4</v>
      </c>
      <c r="C5" s="12">
        <v>1</v>
      </c>
      <c r="D5" s="4" t="s">
        <v>163</v>
      </c>
      <c r="E5" s="10">
        <v>0.5</v>
      </c>
      <c r="F5" s="39">
        <v>2</v>
      </c>
      <c r="G5" s="41" t="s">
        <v>62</v>
      </c>
      <c r="H5" s="15">
        <v>18.6</v>
      </c>
      <c r="I5" s="4" t="s">
        <v>54</v>
      </c>
      <c r="J5" s="5" t="s">
        <v>54</v>
      </c>
      <c r="K5" s="6"/>
      <c r="L5" s="1">
        <v>1010</v>
      </c>
      <c r="M5" s="7" t="s">
        <v>164</v>
      </c>
      <c r="N5" s="8"/>
      <c r="O5" s="8"/>
      <c r="P5" s="9">
        <v>-5</v>
      </c>
      <c r="Q5" s="8">
        <v>72</v>
      </c>
      <c r="R5" s="8">
        <v>98</v>
      </c>
      <c r="S5" s="25" t="s">
        <v>57</v>
      </c>
    </row>
    <row r="6" spans="1:19" ht="42" customHeight="1">
      <c r="A6" s="23">
        <v>37319</v>
      </c>
      <c r="B6" s="13">
        <v>-1</v>
      </c>
      <c r="C6" s="12">
        <v>5</v>
      </c>
      <c r="D6" s="4"/>
      <c r="E6" s="10">
        <v>0</v>
      </c>
      <c r="F6" s="39">
        <v>2</v>
      </c>
      <c r="G6" s="41" t="s">
        <v>69</v>
      </c>
      <c r="H6" s="15">
        <v>20.5</v>
      </c>
      <c r="I6" s="4" t="s">
        <v>54</v>
      </c>
      <c r="J6" s="5" t="s">
        <v>54</v>
      </c>
      <c r="K6" s="6"/>
      <c r="L6" s="1">
        <v>1014</v>
      </c>
      <c r="M6" s="7" t="s">
        <v>165</v>
      </c>
      <c r="N6" s="8"/>
      <c r="O6" s="8"/>
      <c r="P6" s="9">
        <v>-3</v>
      </c>
      <c r="Q6" s="8">
        <v>70</v>
      </c>
      <c r="R6" s="8">
        <v>98</v>
      </c>
      <c r="S6" s="25"/>
    </row>
    <row r="7" spans="1:19" ht="42" customHeight="1">
      <c r="A7" s="23">
        <v>37320</v>
      </c>
      <c r="B7" s="13">
        <v>-3</v>
      </c>
      <c r="C7" s="12">
        <v>10</v>
      </c>
      <c r="D7" s="4"/>
      <c r="E7" s="10">
        <v>0</v>
      </c>
      <c r="F7" s="39">
        <v>1</v>
      </c>
      <c r="G7" s="41" t="s">
        <v>62</v>
      </c>
      <c r="H7" s="15">
        <v>13.7</v>
      </c>
      <c r="I7" s="4" t="s">
        <v>79</v>
      </c>
      <c r="J7" s="5" t="s">
        <v>64</v>
      </c>
      <c r="K7" s="6"/>
      <c r="L7" s="1">
        <v>1005</v>
      </c>
      <c r="M7" s="7" t="s">
        <v>166</v>
      </c>
      <c r="N7" s="8"/>
      <c r="O7" s="8">
        <v>10</v>
      </c>
      <c r="P7" s="9">
        <v>-4</v>
      </c>
      <c r="Q7" s="8">
        <v>46</v>
      </c>
      <c r="R7" s="8">
        <v>9</v>
      </c>
      <c r="S7" s="25"/>
    </row>
    <row r="8" spans="1:19" ht="42" customHeight="1">
      <c r="A8" s="23">
        <v>37321</v>
      </c>
      <c r="B8" s="13">
        <v>-1</v>
      </c>
      <c r="C8" s="12">
        <v>12</v>
      </c>
      <c r="D8" s="4"/>
      <c r="E8" s="10">
        <v>0</v>
      </c>
      <c r="F8" s="39">
        <v>3</v>
      </c>
      <c r="G8" s="41" t="s">
        <v>69</v>
      </c>
      <c r="H8" s="15">
        <v>35.6</v>
      </c>
      <c r="I8" s="4" t="s">
        <v>119</v>
      </c>
      <c r="J8" s="5" t="s">
        <v>63</v>
      </c>
      <c r="K8" s="6"/>
      <c r="L8" s="1">
        <v>997</v>
      </c>
      <c r="M8" s="7" t="s">
        <v>167</v>
      </c>
      <c r="N8" s="8"/>
      <c r="O8" s="8">
        <v>3</v>
      </c>
      <c r="P8" s="9">
        <v>-3</v>
      </c>
      <c r="Q8" s="8">
        <v>48</v>
      </c>
      <c r="R8" s="8">
        <v>65</v>
      </c>
      <c r="S8" s="25"/>
    </row>
    <row r="9" spans="1:19" ht="42" customHeight="1">
      <c r="A9" s="23">
        <v>37322</v>
      </c>
      <c r="B9" s="13">
        <v>4</v>
      </c>
      <c r="C9" s="12">
        <v>9</v>
      </c>
      <c r="D9" s="4" t="s">
        <v>168</v>
      </c>
      <c r="E9" s="10">
        <v>4.8</v>
      </c>
      <c r="F9" s="39">
        <v>7</v>
      </c>
      <c r="G9" s="41" t="s">
        <v>53</v>
      </c>
      <c r="H9" s="15">
        <v>65.4</v>
      </c>
      <c r="I9" s="4" t="s">
        <v>54</v>
      </c>
      <c r="J9" s="5" t="s">
        <v>60</v>
      </c>
      <c r="K9" s="6"/>
      <c r="L9" s="1">
        <v>995</v>
      </c>
      <c r="M9" s="7" t="s">
        <v>169</v>
      </c>
      <c r="N9" s="8"/>
      <c r="O9" s="8">
        <v>1.5</v>
      </c>
      <c r="P9" s="9">
        <v>3</v>
      </c>
      <c r="Q9" s="8">
        <v>70</v>
      </c>
      <c r="R9" s="8">
        <v>85</v>
      </c>
      <c r="S9" s="25" t="s">
        <v>77</v>
      </c>
    </row>
    <row r="10" spans="1:19" ht="42" customHeight="1">
      <c r="A10" s="23">
        <v>37323</v>
      </c>
      <c r="B10" s="13">
        <v>1</v>
      </c>
      <c r="C10" s="12">
        <v>8</v>
      </c>
      <c r="D10" s="4"/>
      <c r="E10" s="10">
        <v>0</v>
      </c>
      <c r="F10" s="39">
        <v>3</v>
      </c>
      <c r="G10" s="41" t="s">
        <v>59</v>
      </c>
      <c r="H10" s="15">
        <v>32.7</v>
      </c>
      <c r="I10" s="4" t="s">
        <v>54</v>
      </c>
      <c r="J10" s="5" t="s">
        <v>91</v>
      </c>
      <c r="K10" s="6"/>
      <c r="L10" s="1">
        <v>1019</v>
      </c>
      <c r="M10" s="7" t="s">
        <v>170</v>
      </c>
      <c r="N10" s="8"/>
      <c r="O10" s="8">
        <v>7</v>
      </c>
      <c r="P10" s="9">
        <v>0</v>
      </c>
      <c r="Q10" s="8">
        <v>48</v>
      </c>
      <c r="R10" s="8">
        <v>29</v>
      </c>
      <c r="S10" s="25"/>
    </row>
    <row r="11" spans="1:19" ht="42" customHeight="1">
      <c r="A11" s="23">
        <v>37324</v>
      </c>
      <c r="B11" s="13">
        <v>1</v>
      </c>
      <c r="C11" s="12">
        <v>10</v>
      </c>
      <c r="D11" s="4" t="s">
        <v>122</v>
      </c>
      <c r="E11" s="10">
        <v>0.3</v>
      </c>
      <c r="F11" s="39">
        <v>3</v>
      </c>
      <c r="G11" s="41" t="s">
        <v>69</v>
      </c>
      <c r="H11" s="15">
        <v>25.8</v>
      </c>
      <c r="I11" s="4" t="s">
        <v>63</v>
      </c>
      <c r="J11" s="5" t="s">
        <v>60</v>
      </c>
      <c r="K11" s="6"/>
      <c r="L11" s="1">
        <v>1005</v>
      </c>
      <c r="M11" s="7" t="s">
        <v>171</v>
      </c>
      <c r="N11" s="8"/>
      <c r="O11" s="8">
        <v>3</v>
      </c>
      <c r="P11" s="9">
        <v>-1</v>
      </c>
      <c r="Q11" s="8">
        <v>50</v>
      </c>
      <c r="R11" s="8">
        <v>70</v>
      </c>
      <c r="S11" s="25"/>
    </row>
    <row r="12" spans="1:19" ht="42" customHeight="1">
      <c r="A12" s="23">
        <v>37325</v>
      </c>
      <c r="B12" s="13">
        <v>2</v>
      </c>
      <c r="C12" s="12">
        <v>7</v>
      </c>
      <c r="D12" s="4"/>
      <c r="E12" s="10">
        <v>0</v>
      </c>
      <c r="F12" s="39">
        <v>5</v>
      </c>
      <c r="G12" s="41" t="s">
        <v>57</v>
      </c>
      <c r="H12" s="15">
        <v>44.7</v>
      </c>
      <c r="I12" s="4" t="s">
        <v>63</v>
      </c>
      <c r="J12" s="5" t="s">
        <v>63</v>
      </c>
      <c r="K12" s="6"/>
      <c r="L12" s="1">
        <v>1014</v>
      </c>
      <c r="M12" s="7" t="s">
        <v>178</v>
      </c>
      <c r="N12" s="8"/>
      <c r="O12" s="8">
        <v>5</v>
      </c>
      <c r="P12" s="9">
        <v>1</v>
      </c>
      <c r="Q12" s="8">
        <v>48</v>
      </c>
      <c r="R12" s="8">
        <v>45</v>
      </c>
      <c r="S12" s="25"/>
    </row>
    <row r="13" spans="1:19" ht="42" customHeight="1">
      <c r="A13" s="23">
        <v>37326</v>
      </c>
      <c r="B13" s="13">
        <v>1</v>
      </c>
      <c r="C13" s="12">
        <v>14</v>
      </c>
      <c r="D13" s="4"/>
      <c r="E13" s="10">
        <v>0</v>
      </c>
      <c r="F13" s="39">
        <v>3</v>
      </c>
      <c r="G13" s="41" t="s">
        <v>87</v>
      </c>
      <c r="H13" s="15">
        <v>31.9</v>
      </c>
      <c r="I13" s="4" t="s">
        <v>67</v>
      </c>
      <c r="J13" s="5" t="s">
        <v>64</v>
      </c>
      <c r="K13" s="6"/>
      <c r="L13" s="1">
        <v>1013</v>
      </c>
      <c r="M13" s="7" t="s">
        <v>172</v>
      </c>
      <c r="N13" s="8"/>
      <c r="O13" s="8">
        <v>10</v>
      </c>
      <c r="P13" s="9">
        <v>0</v>
      </c>
      <c r="Q13" s="8">
        <v>33</v>
      </c>
      <c r="R13" s="8">
        <v>7</v>
      </c>
      <c r="S13" s="25"/>
    </row>
    <row r="14" spans="1:19" ht="42" customHeight="1">
      <c r="A14" s="23">
        <v>37327</v>
      </c>
      <c r="B14" s="13">
        <v>5</v>
      </c>
      <c r="C14" s="12">
        <v>16</v>
      </c>
      <c r="D14" s="4"/>
      <c r="E14" s="10">
        <v>0</v>
      </c>
      <c r="F14" s="39">
        <v>2</v>
      </c>
      <c r="G14" s="41" t="s">
        <v>57</v>
      </c>
      <c r="H14" s="15">
        <v>24.9</v>
      </c>
      <c r="I14" s="4" t="s">
        <v>63</v>
      </c>
      <c r="J14" s="5" t="s">
        <v>63</v>
      </c>
      <c r="K14" s="6"/>
      <c r="L14" s="1">
        <v>1012</v>
      </c>
      <c r="M14" s="7" t="s">
        <v>173</v>
      </c>
      <c r="N14" s="8"/>
      <c r="O14" s="8">
        <v>5</v>
      </c>
      <c r="P14" s="9">
        <v>3</v>
      </c>
      <c r="Q14" s="8">
        <v>38</v>
      </c>
      <c r="R14" s="8">
        <v>52</v>
      </c>
      <c r="S14" s="25"/>
    </row>
    <row r="15" spans="1:19" ht="42" customHeight="1">
      <c r="A15" s="23">
        <v>37328</v>
      </c>
      <c r="B15" s="13">
        <v>5</v>
      </c>
      <c r="C15" s="12">
        <v>15</v>
      </c>
      <c r="D15" s="4"/>
      <c r="E15" s="10">
        <v>0</v>
      </c>
      <c r="F15" s="39">
        <v>2</v>
      </c>
      <c r="G15" s="41" t="s">
        <v>174</v>
      </c>
      <c r="H15" s="15">
        <v>24</v>
      </c>
      <c r="I15" s="4" t="s">
        <v>63</v>
      </c>
      <c r="J15" s="5" t="s">
        <v>63</v>
      </c>
      <c r="K15" s="6"/>
      <c r="L15" s="1">
        <v>1007</v>
      </c>
      <c r="M15" s="7" t="s">
        <v>175</v>
      </c>
      <c r="N15" s="8"/>
      <c r="O15" s="8">
        <v>6</v>
      </c>
      <c r="P15" s="9">
        <v>4</v>
      </c>
      <c r="Q15" s="8">
        <v>42</v>
      </c>
      <c r="R15" s="8">
        <v>45</v>
      </c>
      <c r="S15" s="25"/>
    </row>
    <row r="16" spans="1:19" ht="42" customHeight="1">
      <c r="A16" s="23">
        <v>37329</v>
      </c>
      <c r="B16" s="13">
        <v>0</v>
      </c>
      <c r="C16" s="12">
        <v>1</v>
      </c>
      <c r="D16" s="4" t="s">
        <v>179</v>
      </c>
      <c r="E16" s="10">
        <v>1.1</v>
      </c>
      <c r="F16" s="39">
        <v>2</v>
      </c>
      <c r="G16" s="41" t="s">
        <v>62</v>
      </c>
      <c r="H16" s="15">
        <v>27</v>
      </c>
      <c r="I16" s="4" t="s">
        <v>75</v>
      </c>
      <c r="J16" s="5" t="s">
        <v>75</v>
      </c>
      <c r="K16" s="6"/>
      <c r="L16" s="1">
        <v>1008</v>
      </c>
      <c r="M16" s="7" t="s">
        <v>180</v>
      </c>
      <c r="N16" s="8"/>
      <c r="O16" s="8"/>
      <c r="P16" s="9">
        <v>-1</v>
      </c>
      <c r="Q16" s="8">
        <v>88</v>
      </c>
      <c r="R16" s="8">
        <v>100</v>
      </c>
      <c r="S16" s="25" t="s">
        <v>57</v>
      </c>
    </row>
    <row r="17" spans="1:19" ht="42" customHeight="1">
      <c r="A17" s="23">
        <v>37330</v>
      </c>
      <c r="B17" s="13">
        <v>-1</v>
      </c>
      <c r="C17" s="12">
        <v>2</v>
      </c>
      <c r="D17" s="4" t="s">
        <v>181</v>
      </c>
      <c r="E17" s="10">
        <v>1.5</v>
      </c>
      <c r="F17" s="39">
        <v>1</v>
      </c>
      <c r="G17" s="41" t="s">
        <v>62</v>
      </c>
      <c r="H17" s="15">
        <v>13.9</v>
      </c>
      <c r="I17" s="4" t="s">
        <v>75</v>
      </c>
      <c r="J17" s="5" t="s">
        <v>75</v>
      </c>
      <c r="K17" s="6"/>
      <c r="L17" s="1">
        <v>1010</v>
      </c>
      <c r="M17" s="7" t="s">
        <v>182</v>
      </c>
      <c r="N17" s="8"/>
      <c r="O17" s="8"/>
      <c r="P17" s="9">
        <v>-2</v>
      </c>
      <c r="Q17" s="8">
        <v>91</v>
      </c>
      <c r="R17" s="8">
        <v>100</v>
      </c>
      <c r="S17" s="25" t="s">
        <v>57</v>
      </c>
    </row>
    <row r="18" spans="1:19" ht="42" customHeight="1">
      <c r="A18" s="23">
        <v>37331</v>
      </c>
      <c r="B18" s="13">
        <v>2</v>
      </c>
      <c r="C18" s="12">
        <v>8</v>
      </c>
      <c r="D18" s="4"/>
      <c r="E18" s="10">
        <v>0</v>
      </c>
      <c r="F18" s="39">
        <v>1</v>
      </c>
      <c r="G18" s="41" t="s">
        <v>183</v>
      </c>
      <c r="H18" s="15">
        <v>16.6</v>
      </c>
      <c r="I18" s="4" t="s">
        <v>54</v>
      </c>
      <c r="J18" s="5" t="s">
        <v>63</v>
      </c>
      <c r="K18" s="6"/>
      <c r="L18" s="1">
        <v>1011</v>
      </c>
      <c r="M18" s="7" t="s">
        <v>184</v>
      </c>
      <c r="N18" s="8"/>
      <c r="O18" s="8">
        <v>3.5</v>
      </c>
      <c r="P18" s="9">
        <v>1</v>
      </c>
      <c r="Q18" s="8">
        <v>80</v>
      </c>
      <c r="R18" s="8">
        <v>55</v>
      </c>
      <c r="S18" s="25"/>
    </row>
    <row r="19" spans="1:19" ht="42" customHeight="1">
      <c r="A19" s="23">
        <v>37332</v>
      </c>
      <c r="B19" s="13">
        <v>-1</v>
      </c>
      <c r="C19" s="12">
        <v>10</v>
      </c>
      <c r="D19" s="4"/>
      <c r="E19" s="10">
        <v>0</v>
      </c>
      <c r="F19" s="39">
        <v>3</v>
      </c>
      <c r="G19" s="41" t="s">
        <v>57</v>
      </c>
      <c r="H19" s="15">
        <v>31</v>
      </c>
      <c r="I19" s="4" t="s">
        <v>119</v>
      </c>
      <c r="J19" s="5" t="s">
        <v>91</v>
      </c>
      <c r="K19" s="6"/>
      <c r="L19" s="1">
        <v>1007</v>
      </c>
      <c r="M19" s="7" t="s">
        <v>185</v>
      </c>
      <c r="N19" s="8"/>
      <c r="O19" s="8">
        <v>9</v>
      </c>
      <c r="P19" s="9">
        <v>-3</v>
      </c>
      <c r="Q19" s="8">
        <v>68</v>
      </c>
      <c r="R19" s="8">
        <v>15</v>
      </c>
      <c r="S19" s="25"/>
    </row>
    <row r="20" spans="1:19" ht="42" customHeight="1">
      <c r="A20" s="23">
        <v>37333</v>
      </c>
      <c r="B20" s="13">
        <v>2</v>
      </c>
      <c r="C20" s="12">
        <v>15</v>
      </c>
      <c r="D20" s="4"/>
      <c r="E20" s="10">
        <v>0</v>
      </c>
      <c r="F20" s="39">
        <v>3</v>
      </c>
      <c r="G20" s="41" t="s">
        <v>57</v>
      </c>
      <c r="H20" s="15">
        <v>32.4</v>
      </c>
      <c r="I20" s="4" t="s">
        <v>63</v>
      </c>
      <c r="J20" s="5" t="s">
        <v>91</v>
      </c>
      <c r="K20" s="6"/>
      <c r="L20" s="1">
        <v>1002</v>
      </c>
      <c r="M20" s="7" t="s">
        <v>186</v>
      </c>
      <c r="N20" s="8"/>
      <c r="O20" s="8">
        <v>10</v>
      </c>
      <c r="P20" s="9">
        <v>0</v>
      </c>
      <c r="Q20" s="8">
        <v>50</v>
      </c>
      <c r="R20" s="8">
        <v>12</v>
      </c>
      <c r="S20" s="25"/>
    </row>
    <row r="21" spans="1:19" ht="42" customHeight="1">
      <c r="A21" s="23">
        <v>37334</v>
      </c>
      <c r="B21" s="13">
        <v>5</v>
      </c>
      <c r="C21" s="12">
        <v>9</v>
      </c>
      <c r="D21" s="4" t="s">
        <v>187</v>
      </c>
      <c r="E21" s="10">
        <v>7</v>
      </c>
      <c r="F21" s="39">
        <v>4</v>
      </c>
      <c r="G21" s="41" t="s">
        <v>69</v>
      </c>
      <c r="H21" s="15">
        <v>42.3</v>
      </c>
      <c r="I21" s="4" t="s">
        <v>54</v>
      </c>
      <c r="J21" s="5" t="s">
        <v>60</v>
      </c>
      <c r="K21" s="6"/>
      <c r="L21" s="1">
        <v>993</v>
      </c>
      <c r="M21" s="7" t="s">
        <v>188</v>
      </c>
      <c r="N21" s="8"/>
      <c r="O21" s="8">
        <v>1</v>
      </c>
      <c r="P21" s="9">
        <v>4</v>
      </c>
      <c r="Q21" s="8">
        <v>73</v>
      </c>
      <c r="R21" s="8">
        <v>85</v>
      </c>
      <c r="S21" s="25" t="s">
        <v>77</v>
      </c>
    </row>
    <row r="22" spans="1:19" ht="42" customHeight="1">
      <c r="A22" s="23">
        <v>37335</v>
      </c>
      <c r="B22" s="13">
        <v>4</v>
      </c>
      <c r="C22" s="12">
        <v>9</v>
      </c>
      <c r="D22" s="4" t="s">
        <v>189</v>
      </c>
      <c r="E22" s="10">
        <v>13</v>
      </c>
      <c r="F22" s="39">
        <v>4</v>
      </c>
      <c r="G22" s="41" t="s">
        <v>53</v>
      </c>
      <c r="H22" s="15">
        <v>35.4</v>
      </c>
      <c r="I22" s="4" t="s">
        <v>54</v>
      </c>
      <c r="J22" s="5" t="s">
        <v>54</v>
      </c>
      <c r="K22" s="6"/>
      <c r="L22" s="1">
        <v>1005</v>
      </c>
      <c r="M22" s="7" t="s">
        <v>190</v>
      </c>
      <c r="N22" s="8"/>
      <c r="O22" s="8">
        <v>0.5</v>
      </c>
      <c r="P22" s="9">
        <v>4</v>
      </c>
      <c r="Q22" s="8">
        <v>88</v>
      </c>
      <c r="R22" s="8">
        <v>96</v>
      </c>
      <c r="S22" s="25" t="s">
        <v>77</v>
      </c>
    </row>
    <row r="23" spans="1:19" ht="42" customHeight="1">
      <c r="A23" s="23">
        <v>37336</v>
      </c>
      <c r="B23" s="13">
        <v>4</v>
      </c>
      <c r="C23" s="12">
        <v>9</v>
      </c>
      <c r="D23" s="4" t="s">
        <v>111</v>
      </c>
      <c r="E23" s="10">
        <v>9.5</v>
      </c>
      <c r="F23" s="39">
        <v>2</v>
      </c>
      <c r="G23" s="41" t="s">
        <v>53</v>
      </c>
      <c r="H23" s="15">
        <v>21</v>
      </c>
      <c r="I23" s="4" t="s">
        <v>54</v>
      </c>
      <c r="J23" s="5" t="s">
        <v>60</v>
      </c>
      <c r="K23" s="6"/>
      <c r="L23" s="1">
        <v>1009</v>
      </c>
      <c r="M23" s="7" t="s">
        <v>191</v>
      </c>
      <c r="N23" s="8"/>
      <c r="O23" s="8">
        <v>1</v>
      </c>
      <c r="P23" s="9">
        <v>3</v>
      </c>
      <c r="Q23" s="8">
        <v>83</v>
      </c>
      <c r="R23" s="8">
        <v>87</v>
      </c>
      <c r="S23" s="25" t="s">
        <v>77</v>
      </c>
    </row>
    <row r="24" spans="1:19" ht="42" customHeight="1">
      <c r="A24" s="23">
        <v>37337</v>
      </c>
      <c r="B24" s="13">
        <v>1</v>
      </c>
      <c r="C24" s="12">
        <v>5</v>
      </c>
      <c r="D24" s="4" t="s">
        <v>192</v>
      </c>
      <c r="E24" s="10">
        <v>6.2</v>
      </c>
      <c r="F24" s="39">
        <v>4</v>
      </c>
      <c r="G24" s="41" t="s">
        <v>59</v>
      </c>
      <c r="H24" s="15">
        <v>38</v>
      </c>
      <c r="I24" s="4" t="s">
        <v>54</v>
      </c>
      <c r="J24" s="5" t="s">
        <v>54</v>
      </c>
      <c r="K24" s="6"/>
      <c r="L24" s="1">
        <v>1010</v>
      </c>
      <c r="M24" s="7" t="s">
        <v>198</v>
      </c>
      <c r="N24" s="8"/>
      <c r="O24" s="8"/>
      <c r="P24" s="9">
        <v>-1</v>
      </c>
      <c r="Q24" s="8">
        <v>85</v>
      </c>
      <c r="R24" s="8">
        <v>96</v>
      </c>
      <c r="S24" s="25" t="s">
        <v>57</v>
      </c>
    </row>
    <row r="25" spans="1:19" ht="42" customHeight="1">
      <c r="A25" s="23">
        <v>37338</v>
      </c>
      <c r="B25" s="13">
        <v>-1</v>
      </c>
      <c r="C25" s="12">
        <v>2</v>
      </c>
      <c r="D25" s="4" t="s">
        <v>194</v>
      </c>
      <c r="E25" s="10">
        <v>6.8</v>
      </c>
      <c r="F25" s="39">
        <v>4</v>
      </c>
      <c r="G25" s="41" t="s">
        <v>193</v>
      </c>
      <c r="H25" s="15">
        <v>41.5</v>
      </c>
      <c r="I25" s="4" t="s">
        <v>54</v>
      </c>
      <c r="J25" s="5" t="s">
        <v>54</v>
      </c>
      <c r="K25" s="6"/>
      <c r="L25" s="1">
        <v>1018</v>
      </c>
      <c r="M25" s="7" t="s">
        <v>195</v>
      </c>
      <c r="N25" s="8"/>
      <c r="O25" s="8"/>
      <c r="P25" s="9">
        <v>-2</v>
      </c>
      <c r="Q25" s="8">
        <v>88</v>
      </c>
      <c r="R25" s="8">
        <v>99</v>
      </c>
      <c r="S25" s="25" t="s">
        <v>57</v>
      </c>
    </row>
    <row r="26" spans="1:19" ht="42" customHeight="1">
      <c r="A26" s="23">
        <v>37339</v>
      </c>
      <c r="B26" s="13">
        <v>-2</v>
      </c>
      <c r="C26" s="12">
        <v>1</v>
      </c>
      <c r="D26" s="4" t="s">
        <v>196</v>
      </c>
      <c r="E26" s="10">
        <v>4.3</v>
      </c>
      <c r="F26" s="39">
        <v>4</v>
      </c>
      <c r="G26" s="41" t="s">
        <v>62</v>
      </c>
      <c r="H26" s="15">
        <v>29.4</v>
      </c>
      <c r="I26" s="4" t="s">
        <v>54</v>
      </c>
      <c r="J26" s="5" t="s">
        <v>54</v>
      </c>
      <c r="K26" s="6"/>
      <c r="L26" s="1">
        <v>1022</v>
      </c>
      <c r="M26" s="7" t="s">
        <v>197</v>
      </c>
      <c r="N26" s="8"/>
      <c r="O26" s="8"/>
      <c r="P26" s="9">
        <v>-3</v>
      </c>
      <c r="Q26" s="8">
        <v>82</v>
      </c>
      <c r="R26" s="8">
        <v>100</v>
      </c>
      <c r="S26" s="25" t="s">
        <v>57</v>
      </c>
    </row>
    <row r="27" spans="1:19" ht="42" customHeight="1">
      <c r="A27" s="23">
        <v>37340</v>
      </c>
      <c r="B27" s="13">
        <v>-2</v>
      </c>
      <c r="C27" s="12">
        <v>1</v>
      </c>
      <c r="D27" s="4" t="s">
        <v>163</v>
      </c>
      <c r="E27" s="10">
        <v>2.3</v>
      </c>
      <c r="F27" s="39">
        <v>2</v>
      </c>
      <c r="G27" s="41" t="s">
        <v>62</v>
      </c>
      <c r="H27" s="15">
        <v>19.4</v>
      </c>
      <c r="I27" s="4" t="s">
        <v>54</v>
      </c>
      <c r="J27" s="5" t="s">
        <v>54</v>
      </c>
      <c r="K27" s="6"/>
      <c r="L27" s="1">
        <v>1024</v>
      </c>
      <c r="M27" s="7" t="s">
        <v>200</v>
      </c>
      <c r="N27" s="8"/>
      <c r="O27" s="8"/>
      <c r="P27" s="9">
        <v>-3</v>
      </c>
      <c r="Q27" s="8">
        <v>76</v>
      </c>
      <c r="R27" s="8">
        <v>99</v>
      </c>
      <c r="S27" s="25" t="s">
        <v>57</v>
      </c>
    </row>
    <row r="28" spans="1:19" ht="42" customHeight="1">
      <c r="A28" s="23">
        <v>37341</v>
      </c>
      <c r="B28" s="13">
        <v>-3</v>
      </c>
      <c r="C28" s="12">
        <v>1</v>
      </c>
      <c r="D28" s="4"/>
      <c r="E28" s="10">
        <v>0</v>
      </c>
      <c r="F28" s="39">
        <v>1</v>
      </c>
      <c r="G28" s="41" t="s">
        <v>193</v>
      </c>
      <c r="H28" s="15">
        <v>11</v>
      </c>
      <c r="I28" s="4" t="s">
        <v>54</v>
      </c>
      <c r="J28" s="5" t="s">
        <v>54</v>
      </c>
      <c r="K28" s="6"/>
      <c r="L28" s="1">
        <v>1022</v>
      </c>
      <c r="M28" s="7" t="s">
        <v>201</v>
      </c>
      <c r="N28" s="8"/>
      <c r="O28" s="8"/>
      <c r="P28" s="9">
        <v>-4</v>
      </c>
      <c r="Q28" s="8">
        <v>62</v>
      </c>
      <c r="R28" s="8">
        <v>97</v>
      </c>
      <c r="S28" s="25"/>
    </row>
    <row r="29" spans="1:19" ht="42" customHeight="1">
      <c r="A29" s="23">
        <v>37342</v>
      </c>
      <c r="B29" s="13">
        <v>-2</v>
      </c>
      <c r="C29" s="12">
        <v>4</v>
      </c>
      <c r="D29" s="4"/>
      <c r="E29" s="10">
        <v>0</v>
      </c>
      <c r="F29" s="39">
        <v>2</v>
      </c>
      <c r="G29" s="41" t="s">
        <v>62</v>
      </c>
      <c r="H29" s="15">
        <v>17.4</v>
      </c>
      <c r="I29" s="4" t="s">
        <v>54</v>
      </c>
      <c r="J29" s="5" t="s">
        <v>60</v>
      </c>
      <c r="K29" s="6"/>
      <c r="L29" s="1">
        <v>1025</v>
      </c>
      <c r="M29" s="7" t="s">
        <v>202</v>
      </c>
      <c r="N29" s="8"/>
      <c r="O29" s="8">
        <v>2</v>
      </c>
      <c r="P29" s="9">
        <v>-4</v>
      </c>
      <c r="Q29" s="8">
        <v>61</v>
      </c>
      <c r="R29" s="8">
        <v>82</v>
      </c>
      <c r="S29" s="25"/>
    </row>
    <row r="30" spans="1:19" ht="42" customHeight="1">
      <c r="A30" s="23">
        <v>37343</v>
      </c>
      <c r="B30" s="13">
        <v>-7</v>
      </c>
      <c r="C30" s="12">
        <v>7</v>
      </c>
      <c r="D30" s="4"/>
      <c r="E30" s="10">
        <v>0</v>
      </c>
      <c r="F30" s="39">
        <v>2</v>
      </c>
      <c r="G30" s="41" t="s">
        <v>62</v>
      </c>
      <c r="H30" s="15">
        <v>16.6</v>
      </c>
      <c r="I30" s="4" t="s">
        <v>119</v>
      </c>
      <c r="J30" s="5" t="s">
        <v>64</v>
      </c>
      <c r="K30" s="6"/>
      <c r="L30" s="1">
        <v>1024</v>
      </c>
      <c r="M30" s="7" t="s">
        <v>203</v>
      </c>
      <c r="N30" s="8"/>
      <c r="O30" s="8">
        <v>11.5</v>
      </c>
      <c r="P30" s="9">
        <v>-9</v>
      </c>
      <c r="Q30" s="8">
        <v>52</v>
      </c>
      <c r="R30" s="8">
        <v>4</v>
      </c>
      <c r="S30" s="25"/>
    </row>
    <row r="31" spans="1:19" ht="42" customHeight="1">
      <c r="A31" s="23">
        <v>37344</v>
      </c>
      <c r="B31" s="13">
        <v>-3</v>
      </c>
      <c r="C31" s="12">
        <v>11</v>
      </c>
      <c r="D31" s="4"/>
      <c r="E31" s="10">
        <v>0</v>
      </c>
      <c r="F31" s="39">
        <v>3</v>
      </c>
      <c r="G31" s="41" t="s">
        <v>183</v>
      </c>
      <c r="H31" s="15">
        <v>24.6</v>
      </c>
      <c r="I31" s="4" t="s">
        <v>204</v>
      </c>
      <c r="J31" s="5" t="s">
        <v>64</v>
      </c>
      <c r="K31" s="6"/>
      <c r="L31" s="1">
        <v>1021</v>
      </c>
      <c r="M31" s="7" t="s">
        <v>205</v>
      </c>
      <c r="N31" s="8"/>
      <c r="O31" s="8">
        <v>11.5</v>
      </c>
      <c r="P31" s="9">
        <v>-6</v>
      </c>
      <c r="Q31" s="8">
        <v>41</v>
      </c>
      <c r="R31" s="8">
        <v>4</v>
      </c>
      <c r="S31" s="25"/>
    </row>
    <row r="32" spans="1:19" ht="42" customHeight="1">
      <c r="A32" s="23">
        <v>37345</v>
      </c>
      <c r="B32" s="13">
        <v>0</v>
      </c>
      <c r="C32" s="12">
        <v>15</v>
      </c>
      <c r="D32" s="4"/>
      <c r="E32" s="10">
        <v>0</v>
      </c>
      <c r="F32" s="39">
        <v>1</v>
      </c>
      <c r="G32" s="41" t="s">
        <v>193</v>
      </c>
      <c r="H32" s="15">
        <v>13.6</v>
      </c>
      <c r="I32" s="4" t="s">
        <v>67</v>
      </c>
      <c r="J32" s="5" t="s">
        <v>64</v>
      </c>
      <c r="K32" s="6"/>
      <c r="L32" s="1">
        <v>1016</v>
      </c>
      <c r="M32" s="7" t="s">
        <v>206</v>
      </c>
      <c r="N32" s="8"/>
      <c r="O32" s="8">
        <v>12</v>
      </c>
      <c r="P32" s="9">
        <v>-2</v>
      </c>
      <c r="Q32" s="8">
        <v>28</v>
      </c>
      <c r="R32" s="8">
        <v>1</v>
      </c>
      <c r="S32" s="25"/>
    </row>
    <row r="33" spans="1:19" ht="42" customHeight="1">
      <c r="A33" s="26">
        <v>37346</v>
      </c>
      <c r="B33" s="27">
        <v>0</v>
      </c>
      <c r="C33" s="28">
        <v>13</v>
      </c>
      <c r="D33" s="29"/>
      <c r="E33" s="30">
        <v>0</v>
      </c>
      <c r="F33" s="40">
        <v>2</v>
      </c>
      <c r="G33" s="42" t="s">
        <v>62</v>
      </c>
      <c r="H33" s="31">
        <v>20.7</v>
      </c>
      <c r="I33" s="29" t="s">
        <v>63</v>
      </c>
      <c r="J33" s="32" t="s">
        <v>63</v>
      </c>
      <c r="K33" s="33"/>
      <c r="L33" s="34">
        <v>1014</v>
      </c>
      <c r="M33" s="35" t="s">
        <v>207</v>
      </c>
      <c r="N33" s="36"/>
      <c r="O33" s="36">
        <v>5</v>
      </c>
      <c r="P33" s="37">
        <v>-2</v>
      </c>
      <c r="Q33" s="36">
        <v>53</v>
      </c>
      <c r="R33" s="36">
        <v>60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0" t="s">
        <v>22</v>
      </c>
      <c r="B100" s="70"/>
      <c r="C100" s="70"/>
      <c r="D100" s="16">
        <f>AVERAGE(B3:B33,C3:C33)</f>
        <v>3.903225806451613</v>
      </c>
      <c r="E100" s="70" t="s">
        <v>31</v>
      </c>
      <c r="F100" s="70"/>
      <c r="G100" s="70"/>
      <c r="H100" s="70"/>
      <c r="I100" s="17">
        <f>SUM(E3:E33)</f>
        <v>57.49999999999999</v>
      </c>
      <c r="J100" s="70" t="s">
        <v>38</v>
      </c>
      <c r="K100" s="70"/>
      <c r="L100" s="18">
        <f>SUM(O3:O33)</f>
        <v>121.5</v>
      </c>
    </row>
    <row r="101" spans="1:12" ht="30" customHeight="1">
      <c r="A101" s="70" t="s">
        <v>27</v>
      </c>
      <c r="B101" s="70"/>
      <c r="C101" s="70"/>
      <c r="D101" s="16">
        <f>AVERAGE(B3:B33)</f>
        <v>0.12903225806451613</v>
      </c>
      <c r="E101" s="70" t="s">
        <v>32</v>
      </c>
      <c r="F101" s="70"/>
      <c r="G101" s="70"/>
      <c r="H101" s="70"/>
      <c r="I101" s="17">
        <f>AVERAGE(E3:E33)</f>
        <v>1.854838709677419</v>
      </c>
      <c r="J101" s="70" t="s">
        <v>39</v>
      </c>
      <c r="K101" s="70"/>
      <c r="L101" s="18">
        <f>COUNTIF(R3:R33,"&lt;31")</f>
        <v>8</v>
      </c>
    </row>
    <row r="102" spans="1:12" ht="30" customHeight="1">
      <c r="A102" s="70" t="s">
        <v>28</v>
      </c>
      <c r="B102" s="70"/>
      <c r="C102" s="70"/>
      <c r="D102" s="16">
        <f>AVERAGE(C3:C33)</f>
        <v>7.67741935483871</v>
      </c>
      <c r="E102" s="70" t="s">
        <v>33</v>
      </c>
      <c r="F102" s="70"/>
      <c r="G102" s="70"/>
      <c r="H102" s="70"/>
      <c r="I102" s="17">
        <f>MAX(E3:E33)</f>
        <v>13</v>
      </c>
      <c r="J102" s="70" t="s">
        <v>41</v>
      </c>
      <c r="K102" s="70"/>
      <c r="L102" s="18">
        <f>COUNTIF(C3:C33,"&gt;19")</f>
        <v>0</v>
      </c>
    </row>
    <row r="103" spans="1:12" ht="30" customHeight="1">
      <c r="A103" s="70" t="s">
        <v>23</v>
      </c>
      <c r="B103" s="70"/>
      <c r="C103" s="70"/>
      <c r="D103" s="18">
        <f>MAX(B3:B33,C3:C33)</f>
        <v>16</v>
      </c>
      <c r="E103" s="70" t="s">
        <v>34</v>
      </c>
      <c r="F103" s="70"/>
      <c r="G103" s="70"/>
      <c r="H103" s="70"/>
      <c r="I103" s="18">
        <f>COUNTA(S3:S33)</f>
        <v>11</v>
      </c>
      <c r="J103" s="70" t="s">
        <v>37</v>
      </c>
      <c r="K103" s="70"/>
      <c r="L103" s="18">
        <f>COUNTA(N3:N33)</f>
        <v>0</v>
      </c>
    </row>
    <row r="104" spans="1:12" ht="30" customHeight="1">
      <c r="A104" s="70" t="s">
        <v>24</v>
      </c>
      <c r="B104" s="70"/>
      <c r="C104" s="70"/>
      <c r="D104" s="18">
        <f>MIN(B3:B33,C3:C33)</f>
        <v>-7</v>
      </c>
      <c r="E104" s="70" t="s">
        <v>35</v>
      </c>
      <c r="F104" s="70"/>
      <c r="G104" s="70"/>
      <c r="H104" s="70"/>
      <c r="I104" s="18">
        <f>COUNTIF(S3:S33,"R")</f>
        <v>4</v>
      </c>
      <c r="J104" s="70" t="s">
        <v>47</v>
      </c>
      <c r="K104" s="70"/>
      <c r="L104" s="43">
        <f>AVERAGE(F3:F33)</f>
        <v>2.7419354838709675</v>
      </c>
    </row>
    <row r="105" spans="1:12" ht="30" customHeight="1">
      <c r="A105" s="70" t="s">
        <v>26</v>
      </c>
      <c r="B105" s="70"/>
      <c r="C105" s="70"/>
      <c r="D105" s="18">
        <f>MAX(B3:B33)</f>
        <v>5</v>
      </c>
      <c r="E105" s="70" t="s">
        <v>36</v>
      </c>
      <c r="F105" s="70"/>
      <c r="G105" s="70"/>
      <c r="H105" s="70"/>
      <c r="I105" s="18">
        <f>COUNTIF(S3:S33,"S")</f>
        <v>7</v>
      </c>
      <c r="J105" s="70" t="s">
        <v>48</v>
      </c>
      <c r="K105" s="70"/>
      <c r="L105" s="43">
        <f>AVERAGE(H3:H33)</f>
        <v>27.625806451612902</v>
      </c>
    </row>
    <row r="106" spans="1:12" ht="30" customHeight="1">
      <c r="A106" s="70" t="s">
        <v>25</v>
      </c>
      <c r="B106" s="70"/>
      <c r="C106" s="70"/>
      <c r="D106" s="18">
        <f>MIN(C3:C33)</f>
        <v>1</v>
      </c>
      <c r="E106" s="70" t="s">
        <v>61</v>
      </c>
      <c r="F106" s="70"/>
      <c r="G106" s="70"/>
      <c r="H106" s="70"/>
      <c r="I106" s="18">
        <f>COUNTIF(F3:F33,"&gt;5")</f>
        <v>1</v>
      </c>
      <c r="J106" s="70" t="s">
        <v>49</v>
      </c>
      <c r="K106" s="70"/>
      <c r="L106" s="19">
        <v>6</v>
      </c>
    </row>
    <row r="107" spans="1:12" ht="30" customHeight="1">
      <c r="A107" s="70" t="s">
        <v>29</v>
      </c>
      <c r="B107" s="70"/>
      <c r="C107" s="70"/>
      <c r="D107" s="18">
        <f>COUNTIF(B3:B33,"&lt;1")</f>
        <v>18</v>
      </c>
      <c r="E107" s="70" t="s">
        <v>43</v>
      </c>
      <c r="F107" s="70"/>
      <c r="G107" s="70"/>
      <c r="H107" s="70"/>
      <c r="I107" s="17">
        <f>MAX(H3:H33)</f>
        <v>65.4</v>
      </c>
      <c r="J107" s="70" t="s">
        <v>50</v>
      </c>
      <c r="K107" s="70"/>
      <c r="L107" s="19">
        <v>34.6</v>
      </c>
    </row>
    <row r="108" spans="1:12" ht="30" customHeight="1">
      <c r="A108" s="70" t="s">
        <v>30</v>
      </c>
      <c r="B108" s="70"/>
      <c r="C108" s="70"/>
      <c r="D108" s="18">
        <f>COUNTIF(C3:C33,"&lt;1")</f>
        <v>0</v>
      </c>
      <c r="E108" s="70" t="s">
        <v>44</v>
      </c>
      <c r="F108" s="70"/>
      <c r="G108" s="70"/>
      <c r="H108" s="70"/>
      <c r="I108" s="18">
        <f>MAX(L3:L33)</f>
        <v>1025</v>
      </c>
      <c r="J108" s="70" t="s">
        <v>51</v>
      </c>
      <c r="K108" s="70"/>
      <c r="L108" s="19">
        <v>22.9</v>
      </c>
    </row>
    <row r="109" spans="1:12" ht="30" customHeight="1">
      <c r="A109" s="70" t="s">
        <v>40</v>
      </c>
      <c r="B109" s="70"/>
      <c r="C109" s="70"/>
      <c r="D109" s="18">
        <f>MIN(P3:P33)</f>
        <v>-9</v>
      </c>
      <c r="E109" s="70" t="s">
        <v>45</v>
      </c>
      <c r="F109" s="70"/>
      <c r="G109" s="70"/>
      <c r="H109" s="70"/>
      <c r="I109" s="18">
        <f>MIN(L3:L33)</f>
        <v>993</v>
      </c>
      <c r="J109" s="70"/>
      <c r="K109" s="70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7"/>
      <c r="H1" s="68"/>
      <c r="I1" s="57" t="s">
        <v>1</v>
      </c>
      <c r="J1" s="58"/>
      <c r="K1" s="63" t="s">
        <v>8</v>
      </c>
      <c r="L1" s="61" t="s">
        <v>10</v>
      </c>
      <c r="M1" s="65" t="s">
        <v>2</v>
      </c>
      <c r="N1" s="52" t="s">
        <v>19</v>
      </c>
      <c r="O1" s="52" t="s">
        <v>20</v>
      </c>
      <c r="P1" s="59" t="s">
        <v>21</v>
      </c>
      <c r="Q1" s="52" t="s">
        <v>14</v>
      </c>
      <c r="R1" s="52" t="s">
        <v>42</v>
      </c>
      <c r="S1" s="54" t="s">
        <v>46</v>
      </c>
    </row>
    <row r="2" spans="1:19" ht="42" customHeight="1">
      <c r="A2" s="22" t="s">
        <v>176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4"/>
      <c r="L2" s="62"/>
      <c r="M2" s="66"/>
      <c r="N2" s="69"/>
      <c r="O2" s="69"/>
      <c r="P2" s="60"/>
      <c r="Q2" s="56"/>
      <c r="R2" s="53"/>
      <c r="S2" s="55"/>
    </row>
    <row r="3" spans="1:19" ht="42" customHeight="1">
      <c r="A3" s="23">
        <v>37347</v>
      </c>
      <c r="B3" s="13">
        <v>0</v>
      </c>
      <c r="C3" s="12">
        <v>15</v>
      </c>
      <c r="D3" s="4" t="s">
        <v>208</v>
      </c>
      <c r="E3" s="10">
        <v>0</v>
      </c>
      <c r="F3" s="39">
        <v>2</v>
      </c>
      <c r="G3" s="41" t="s">
        <v>62</v>
      </c>
      <c r="H3" s="15">
        <v>18.5</v>
      </c>
      <c r="I3" s="4" t="s">
        <v>119</v>
      </c>
      <c r="J3" s="5" t="s">
        <v>63</v>
      </c>
      <c r="K3" s="6"/>
      <c r="L3" s="1">
        <v>1013</v>
      </c>
      <c r="M3" s="7" t="s">
        <v>209</v>
      </c>
      <c r="N3" s="8"/>
      <c r="O3" s="8">
        <v>7</v>
      </c>
      <c r="P3" s="9">
        <v>-2</v>
      </c>
      <c r="Q3" s="8">
        <v>39</v>
      </c>
      <c r="R3" s="20">
        <v>47</v>
      </c>
      <c r="S3" s="24"/>
    </row>
    <row r="4" spans="1:19" ht="42" customHeight="1">
      <c r="A4" s="23">
        <v>37348</v>
      </c>
      <c r="B4" s="13">
        <v>0</v>
      </c>
      <c r="C4" s="12">
        <v>16</v>
      </c>
      <c r="D4" s="4"/>
      <c r="E4" s="10">
        <v>0</v>
      </c>
      <c r="F4" s="39">
        <v>3</v>
      </c>
      <c r="G4" s="41" t="s">
        <v>135</v>
      </c>
      <c r="H4" s="15">
        <v>24.9</v>
      </c>
      <c r="I4" s="4" t="s">
        <v>119</v>
      </c>
      <c r="J4" s="5" t="s">
        <v>91</v>
      </c>
      <c r="K4" s="6"/>
      <c r="L4" s="1">
        <v>1015</v>
      </c>
      <c r="M4" s="7" t="s">
        <v>210</v>
      </c>
      <c r="N4" s="8"/>
      <c r="O4" s="8">
        <v>9</v>
      </c>
      <c r="P4" s="9">
        <v>-2</v>
      </c>
      <c r="Q4" s="8">
        <v>41</v>
      </c>
      <c r="R4" s="8">
        <v>28</v>
      </c>
      <c r="S4" s="25"/>
    </row>
    <row r="5" spans="1:19" ht="42" customHeight="1">
      <c r="A5" s="23">
        <v>37349</v>
      </c>
      <c r="B5" s="13">
        <v>4</v>
      </c>
      <c r="C5" s="12">
        <v>16</v>
      </c>
      <c r="D5" s="4"/>
      <c r="E5" s="10">
        <v>0</v>
      </c>
      <c r="F5" s="39">
        <v>5</v>
      </c>
      <c r="G5" s="41" t="s">
        <v>135</v>
      </c>
      <c r="H5" s="15">
        <v>47.1</v>
      </c>
      <c r="I5" s="4" t="s">
        <v>67</v>
      </c>
      <c r="J5" s="5" t="s">
        <v>64</v>
      </c>
      <c r="K5" s="6"/>
      <c r="L5" s="1">
        <v>1011</v>
      </c>
      <c r="M5" s="7" t="s">
        <v>215</v>
      </c>
      <c r="N5" s="8"/>
      <c r="O5" s="8">
        <v>12</v>
      </c>
      <c r="P5" s="9">
        <v>1</v>
      </c>
      <c r="Q5" s="8">
        <v>35</v>
      </c>
      <c r="R5" s="8">
        <v>2</v>
      </c>
      <c r="S5" s="25"/>
    </row>
    <row r="6" spans="1:19" ht="42" customHeight="1">
      <c r="A6" s="23">
        <v>37350</v>
      </c>
      <c r="B6" s="13">
        <v>0</v>
      </c>
      <c r="C6" s="12">
        <v>12</v>
      </c>
      <c r="D6" s="4"/>
      <c r="E6" s="10">
        <v>0</v>
      </c>
      <c r="F6" s="39">
        <v>3</v>
      </c>
      <c r="G6" s="41" t="s">
        <v>135</v>
      </c>
      <c r="H6" s="15">
        <v>32.3</v>
      </c>
      <c r="I6" s="4" t="s">
        <v>67</v>
      </c>
      <c r="J6" s="5" t="s">
        <v>64</v>
      </c>
      <c r="K6" s="6"/>
      <c r="L6" s="1">
        <v>1007</v>
      </c>
      <c r="M6" s="7" t="s">
        <v>211</v>
      </c>
      <c r="N6" s="8"/>
      <c r="O6" s="8">
        <v>12</v>
      </c>
      <c r="P6" s="9">
        <v>-2</v>
      </c>
      <c r="Q6" s="8">
        <v>38</v>
      </c>
      <c r="R6" s="8">
        <v>1</v>
      </c>
      <c r="S6" s="25"/>
    </row>
    <row r="7" spans="1:19" ht="42" customHeight="1">
      <c r="A7" s="23">
        <v>37351</v>
      </c>
      <c r="B7" s="13">
        <v>-1</v>
      </c>
      <c r="C7" s="12">
        <v>6</v>
      </c>
      <c r="D7" s="4"/>
      <c r="E7" s="10">
        <v>0</v>
      </c>
      <c r="F7" s="39">
        <v>3</v>
      </c>
      <c r="G7" s="41" t="s">
        <v>135</v>
      </c>
      <c r="H7" s="15">
        <v>33.2</v>
      </c>
      <c r="I7" s="4" t="s">
        <v>119</v>
      </c>
      <c r="J7" s="5" t="s">
        <v>63</v>
      </c>
      <c r="K7" s="6"/>
      <c r="L7" s="1">
        <v>1006</v>
      </c>
      <c r="M7" s="7" t="s">
        <v>212</v>
      </c>
      <c r="N7" s="8"/>
      <c r="O7" s="8">
        <v>6</v>
      </c>
      <c r="P7" s="9">
        <v>-4</v>
      </c>
      <c r="Q7" s="8">
        <v>49</v>
      </c>
      <c r="R7" s="8">
        <v>46</v>
      </c>
      <c r="S7" s="25"/>
    </row>
    <row r="8" spans="1:19" ht="42" customHeight="1">
      <c r="A8" s="23">
        <v>37352</v>
      </c>
      <c r="B8" s="13">
        <v>-4</v>
      </c>
      <c r="C8" s="12">
        <v>2</v>
      </c>
      <c r="D8" s="4" t="s">
        <v>181</v>
      </c>
      <c r="E8" s="10">
        <v>0.3</v>
      </c>
      <c r="F8" s="39">
        <v>3</v>
      </c>
      <c r="G8" s="41" t="s">
        <v>213</v>
      </c>
      <c r="H8" s="15">
        <v>29.1</v>
      </c>
      <c r="I8" s="4" t="s">
        <v>63</v>
      </c>
      <c r="J8" s="5" t="s">
        <v>63</v>
      </c>
      <c r="K8" s="6"/>
      <c r="L8" s="1">
        <v>1011</v>
      </c>
      <c r="M8" s="7" t="s">
        <v>214</v>
      </c>
      <c r="N8" s="8"/>
      <c r="O8" s="8">
        <v>4</v>
      </c>
      <c r="P8" s="9">
        <v>-6</v>
      </c>
      <c r="Q8" s="8">
        <v>70</v>
      </c>
      <c r="R8" s="8">
        <v>65</v>
      </c>
      <c r="S8" s="25" t="s">
        <v>57</v>
      </c>
    </row>
    <row r="9" spans="1:19" ht="42" customHeight="1">
      <c r="A9" s="23">
        <v>37353</v>
      </c>
      <c r="B9" s="13">
        <v>-4</v>
      </c>
      <c r="C9" s="12">
        <v>7</v>
      </c>
      <c r="D9" s="4"/>
      <c r="E9" s="10">
        <v>0</v>
      </c>
      <c r="F9" s="39">
        <v>2</v>
      </c>
      <c r="G9" s="41" t="s">
        <v>62</v>
      </c>
      <c r="H9" s="15">
        <v>22.5</v>
      </c>
      <c r="I9" s="4" t="s">
        <v>67</v>
      </c>
      <c r="J9" s="5" t="s">
        <v>64</v>
      </c>
      <c r="K9" s="6"/>
      <c r="L9" s="1">
        <v>1016</v>
      </c>
      <c r="M9" s="7" t="s">
        <v>216</v>
      </c>
      <c r="N9" s="8"/>
      <c r="O9" s="8">
        <v>12</v>
      </c>
      <c r="P9" s="9">
        <v>-6</v>
      </c>
      <c r="Q9" s="8">
        <v>42</v>
      </c>
      <c r="R9" s="8">
        <v>5</v>
      </c>
      <c r="S9" s="25"/>
    </row>
    <row r="10" spans="1:19" ht="42" customHeight="1">
      <c r="A10" s="23">
        <v>37354</v>
      </c>
      <c r="B10" s="13">
        <v>-3</v>
      </c>
      <c r="C10" s="12">
        <v>9</v>
      </c>
      <c r="D10" s="4"/>
      <c r="E10" s="10">
        <v>0</v>
      </c>
      <c r="F10" s="39">
        <v>4</v>
      </c>
      <c r="G10" s="41" t="s">
        <v>135</v>
      </c>
      <c r="H10" s="15">
        <v>36.3</v>
      </c>
      <c r="I10" s="4" t="s">
        <v>67</v>
      </c>
      <c r="J10" s="5" t="s">
        <v>91</v>
      </c>
      <c r="K10" s="6"/>
      <c r="L10" s="1">
        <v>1016</v>
      </c>
      <c r="M10" s="7" t="s">
        <v>217</v>
      </c>
      <c r="N10" s="8"/>
      <c r="O10" s="8">
        <v>9</v>
      </c>
      <c r="P10" s="9">
        <v>-6</v>
      </c>
      <c r="Q10" s="8">
        <v>37</v>
      </c>
      <c r="R10" s="8">
        <v>22</v>
      </c>
      <c r="S10" s="25"/>
    </row>
    <row r="11" spans="1:19" ht="42" customHeight="1">
      <c r="A11" s="23">
        <v>37355</v>
      </c>
      <c r="B11" s="13">
        <v>-4</v>
      </c>
      <c r="C11" s="12">
        <v>9</v>
      </c>
      <c r="D11" s="4"/>
      <c r="E11" s="10">
        <v>0</v>
      </c>
      <c r="F11" s="39">
        <v>3</v>
      </c>
      <c r="G11" s="41" t="s">
        <v>135</v>
      </c>
      <c r="H11" s="15">
        <v>31.7</v>
      </c>
      <c r="I11" s="4" t="s">
        <v>67</v>
      </c>
      <c r="J11" s="5" t="s">
        <v>63</v>
      </c>
      <c r="K11" s="6"/>
      <c r="L11" s="1">
        <v>1013</v>
      </c>
      <c r="M11" s="7" t="s">
        <v>218</v>
      </c>
      <c r="N11" s="8"/>
      <c r="O11" s="8">
        <v>7</v>
      </c>
      <c r="P11" s="9">
        <v>-7</v>
      </c>
      <c r="Q11" s="8">
        <v>45</v>
      </c>
      <c r="R11" s="8">
        <v>45</v>
      </c>
      <c r="S11" s="25"/>
    </row>
    <row r="12" spans="1:19" ht="42" customHeight="1">
      <c r="A12" s="23">
        <v>37356</v>
      </c>
      <c r="B12" s="13">
        <v>-2</v>
      </c>
      <c r="C12" s="12">
        <v>8</v>
      </c>
      <c r="D12" s="4"/>
      <c r="E12" s="10">
        <v>0</v>
      </c>
      <c r="F12" s="39">
        <v>3</v>
      </c>
      <c r="G12" s="41" t="s">
        <v>135</v>
      </c>
      <c r="H12" s="15">
        <v>32.5</v>
      </c>
      <c r="I12" s="4" t="s">
        <v>119</v>
      </c>
      <c r="J12" s="5" t="s">
        <v>63</v>
      </c>
      <c r="K12" s="6"/>
      <c r="L12" s="1">
        <v>1010</v>
      </c>
      <c r="M12" s="7" t="s">
        <v>219</v>
      </c>
      <c r="N12" s="8"/>
      <c r="O12" s="8">
        <v>7</v>
      </c>
      <c r="P12" s="9">
        <v>-5</v>
      </c>
      <c r="Q12" s="8">
        <v>52</v>
      </c>
      <c r="R12" s="8">
        <v>42</v>
      </c>
      <c r="S12" s="25"/>
    </row>
    <row r="13" spans="1:19" ht="42" customHeight="1">
      <c r="A13" s="23">
        <v>37357</v>
      </c>
      <c r="B13" s="13">
        <v>1</v>
      </c>
      <c r="C13" s="12">
        <v>8</v>
      </c>
      <c r="D13" s="4" t="s">
        <v>122</v>
      </c>
      <c r="E13" s="10">
        <v>0.2</v>
      </c>
      <c r="F13" s="39">
        <v>3</v>
      </c>
      <c r="G13" s="41" t="s">
        <v>183</v>
      </c>
      <c r="H13" s="15">
        <v>31.2</v>
      </c>
      <c r="I13" s="4" t="s">
        <v>63</v>
      </c>
      <c r="J13" s="5" t="s">
        <v>60</v>
      </c>
      <c r="K13" s="6"/>
      <c r="L13" s="1">
        <v>1004</v>
      </c>
      <c r="M13" s="7" t="s">
        <v>220</v>
      </c>
      <c r="N13" s="8"/>
      <c r="O13" s="8">
        <v>3</v>
      </c>
      <c r="P13" s="9">
        <v>-1</v>
      </c>
      <c r="Q13" s="8">
        <v>76</v>
      </c>
      <c r="R13" s="8">
        <v>74</v>
      </c>
      <c r="S13" s="25"/>
    </row>
    <row r="14" spans="1:19" ht="42" customHeight="1">
      <c r="A14" s="23">
        <v>37358</v>
      </c>
      <c r="B14" s="13">
        <v>4</v>
      </c>
      <c r="C14" s="12">
        <v>9</v>
      </c>
      <c r="D14" s="4"/>
      <c r="E14" s="10">
        <v>0</v>
      </c>
      <c r="F14" s="39">
        <v>4</v>
      </c>
      <c r="G14" s="41" t="s">
        <v>183</v>
      </c>
      <c r="H14" s="15">
        <v>38.3</v>
      </c>
      <c r="I14" s="4" t="s">
        <v>54</v>
      </c>
      <c r="J14" s="5" t="s">
        <v>54</v>
      </c>
      <c r="K14" s="6"/>
      <c r="L14" s="1">
        <v>993</v>
      </c>
      <c r="M14" s="7" t="s">
        <v>221</v>
      </c>
      <c r="N14" s="8"/>
      <c r="O14" s="8"/>
      <c r="P14" s="9">
        <v>2</v>
      </c>
      <c r="Q14" s="8">
        <v>79</v>
      </c>
      <c r="R14" s="8">
        <v>100</v>
      </c>
      <c r="S14" s="25"/>
    </row>
    <row r="15" spans="1:19" ht="42" customHeight="1">
      <c r="A15" s="23">
        <v>37359</v>
      </c>
      <c r="B15" s="13">
        <v>6</v>
      </c>
      <c r="C15" s="12">
        <v>11</v>
      </c>
      <c r="D15" s="4" t="s">
        <v>222</v>
      </c>
      <c r="E15" s="10">
        <v>0.2</v>
      </c>
      <c r="F15" s="39">
        <v>1</v>
      </c>
      <c r="G15" s="41" t="s">
        <v>62</v>
      </c>
      <c r="H15" s="15">
        <v>19.3</v>
      </c>
      <c r="I15" s="4" t="s">
        <v>54</v>
      </c>
      <c r="J15" s="5" t="s">
        <v>54</v>
      </c>
      <c r="K15" s="6"/>
      <c r="L15" s="1">
        <v>992</v>
      </c>
      <c r="M15" s="7" t="s">
        <v>223</v>
      </c>
      <c r="N15" s="8"/>
      <c r="O15" s="8"/>
      <c r="P15" s="9">
        <v>5</v>
      </c>
      <c r="Q15" s="8">
        <v>89</v>
      </c>
      <c r="R15" s="8">
        <v>100</v>
      </c>
      <c r="S15" s="25" t="s">
        <v>77</v>
      </c>
    </row>
    <row r="16" spans="1:19" ht="42" customHeight="1">
      <c r="A16" s="23">
        <v>37360</v>
      </c>
      <c r="B16" s="13">
        <v>4</v>
      </c>
      <c r="C16" s="12">
        <v>8</v>
      </c>
      <c r="D16" s="4" t="s">
        <v>224</v>
      </c>
      <c r="E16" s="10">
        <v>15.2</v>
      </c>
      <c r="F16" s="39">
        <v>2</v>
      </c>
      <c r="G16" s="41" t="s">
        <v>59</v>
      </c>
      <c r="H16" s="15">
        <v>15.3</v>
      </c>
      <c r="I16" s="4" t="s">
        <v>54</v>
      </c>
      <c r="J16" s="5" t="s">
        <v>54</v>
      </c>
      <c r="K16" s="6"/>
      <c r="L16" s="1">
        <v>996</v>
      </c>
      <c r="M16" s="7" t="s">
        <v>225</v>
      </c>
      <c r="N16" s="8"/>
      <c r="O16" s="8"/>
      <c r="P16" s="9">
        <v>3</v>
      </c>
      <c r="Q16" s="8">
        <v>96</v>
      </c>
      <c r="R16" s="8">
        <v>100</v>
      </c>
      <c r="S16" s="25" t="s">
        <v>77</v>
      </c>
    </row>
    <row r="17" spans="1:19" ht="42" customHeight="1">
      <c r="A17" s="23">
        <v>37361</v>
      </c>
      <c r="B17" s="13">
        <v>3</v>
      </c>
      <c r="C17" s="12">
        <v>5</v>
      </c>
      <c r="D17" s="4" t="s">
        <v>224</v>
      </c>
      <c r="E17" s="10">
        <v>22.8</v>
      </c>
      <c r="F17" s="39">
        <v>3</v>
      </c>
      <c r="G17" s="41" t="s">
        <v>53</v>
      </c>
      <c r="H17" s="15">
        <v>23.4</v>
      </c>
      <c r="I17" s="4" t="s">
        <v>54</v>
      </c>
      <c r="J17" s="5" t="s">
        <v>54</v>
      </c>
      <c r="K17" s="6"/>
      <c r="L17" s="1">
        <v>1003</v>
      </c>
      <c r="M17" s="7" t="s">
        <v>226</v>
      </c>
      <c r="N17" s="8"/>
      <c r="O17" s="8"/>
      <c r="P17" s="9">
        <v>2</v>
      </c>
      <c r="Q17" s="8">
        <v>94</v>
      </c>
      <c r="R17" s="8">
        <v>100</v>
      </c>
      <c r="S17" s="25" t="s">
        <v>77</v>
      </c>
    </row>
    <row r="18" spans="1:19" ht="42" customHeight="1">
      <c r="A18" s="23">
        <v>37362</v>
      </c>
      <c r="B18" s="13">
        <v>3</v>
      </c>
      <c r="C18" s="12">
        <v>11</v>
      </c>
      <c r="D18" s="4" t="s">
        <v>227</v>
      </c>
      <c r="E18" s="10">
        <v>2.3</v>
      </c>
      <c r="F18" s="39">
        <v>2</v>
      </c>
      <c r="G18" s="41" t="s">
        <v>53</v>
      </c>
      <c r="H18" s="15">
        <v>23.6</v>
      </c>
      <c r="I18" s="4" t="s">
        <v>54</v>
      </c>
      <c r="J18" s="5" t="s">
        <v>60</v>
      </c>
      <c r="K18" s="6"/>
      <c r="L18" s="1">
        <v>1007</v>
      </c>
      <c r="M18" s="7" t="s">
        <v>228</v>
      </c>
      <c r="N18" s="8"/>
      <c r="O18" s="8">
        <v>2</v>
      </c>
      <c r="P18" s="9">
        <v>2</v>
      </c>
      <c r="Q18" s="8">
        <v>65</v>
      </c>
      <c r="R18" s="8">
        <v>83</v>
      </c>
      <c r="S18" s="25" t="s">
        <v>77</v>
      </c>
    </row>
    <row r="19" spans="1:19" ht="42" customHeight="1">
      <c r="A19" s="23">
        <v>37363</v>
      </c>
      <c r="B19" s="13">
        <v>0</v>
      </c>
      <c r="C19" s="12">
        <v>11</v>
      </c>
      <c r="D19" s="4" t="s">
        <v>122</v>
      </c>
      <c r="E19" s="10">
        <v>0</v>
      </c>
      <c r="F19" s="39">
        <v>2</v>
      </c>
      <c r="G19" s="41" t="s">
        <v>69</v>
      </c>
      <c r="H19" s="15">
        <v>28.4</v>
      </c>
      <c r="I19" s="4" t="s">
        <v>63</v>
      </c>
      <c r="J19" s="5" t="s">
        <v>60</v>
      </c>
      <c r="K19" s="6"/>
      <c r="L19" s="1">
        <v>1010</v>
      </c>
      <c r="M19" s="7" t="s">
        <v>229</v>
      </c>
      <c r="N19" s="8"/>
      <c r="O19" s="8">
        <v>2</v>
      </c>
      <c r="P19" s="9">
        <v>-1</v>
      </c>
      <c r="Q19" s="8">
        <v>67</v>
      </c>
      <c r="R19" s="8">
        <v>78</v>
      </c>
      <c r="S19" s="25"/>
    </row>
    <row r="20" spans="1:19" ht="42" customHeight="1">
      <c r="A20" s="23">
        <v>37364</v>
      </c>
      <c r="B20" s="13">
        <v>0</v>
      </c>
      <c r="C20" s="12">
        <v>11</v>
      </c>
      <c r="D20" s="4"/>
      <c r="E20" s="10">
        <v>0</v>
      </c>
      <c r="F20" s="39">
        <v>1</v>
      </c>
      <c r="G20" s="41" t="s">
        <v>53</v>
      </c>
      <c r="H20" s="15">
        <v>15.1</v>
      </c>
      <c r="I20" s="4" t="s">
        <v>63</v>
      </c>
      <c r="J20" s="5" t="s">
        <v>60</v>
      </c>
      <c r="K20" s="6"/>
      <c r="L20" s="1">
        <v>1013</v>
      </c>
      <c r="M20" s="7" t="s">
        <v>230</v>
      </c>
      <c r="N20" s="8"/>
      <c r="O20" s="8">
        <v>3</v>
      </c>
      <c r="P20" s="9">
        <v>-1</v>
      </c>
      <c r="Q20" s="8">
        <v>67</v>
      </c>
      <c r="R20" s="8">
        <v>73</v>
      </c>
      <c r="S20" s="25"/>
    </row>
    <row r="21" spans="1:19" ht="42" customHeight="1">
      <c r="A21" s="23">
        <v>37365</v>
      </c>
      <c r="B21" s="13">
        <v>5</v>
      </c>
      <c r="C21" s="12">
        <v>13</v>
      </c>
      <c r="D21" s="4" t="s">
        <v>231</v>
      </c>
      <c r="E21" s="10">
        <v>2.7</v>
      </c>
      <c r="F21" s="39">
        <v>3</v>
      </c>
      <c r="G21" s="41" t="s">
        <v>69</v>
      </c>
      <c r="H21" s="15">
        <v>26.3</v>
      </c>
      <c r="I21" s="4" t="s">
        <v>63</v>
      </c>
      <c r="J21" s="5" t="s">
        <v>63</v>
      </c>
      <c r="K21" s="6"/>
      <c r="L21" s="1">
        <v>1014</v>
      </c>
      <c r="M21" s="7" t="s">
        <v>232</v>
      </c>
      <c r="N21" s="8"/>
      <c r="O21" s="8">
        <v>3</v>
      </c>
      <c r="P21" s="9">
        <v>4</v>
      </c>
      <c r="Q21" s="8">
        <v>79</v>
      </c>
      <c r="R21" s="8">
        <v>68</v>
      </c>
      <c r="S21" s="25" t="s">
        <v>77</v>
      </c>
    </row>
    <row r="22" spans="1:19" ht="42" customHeight="1">
      <c r="A22" s="23">
        <v>37366</v>
      </c>
      <c r="B22" s="13">
        <v>4</v>
      </c>
      <c r="C22" s="12">
        <v>10</v>
      </c>
      <c r="D22" s="4" t="s">
        <v>233</v>
      </c>
      <c r="E22" s="10">
        <v>1.2</v>
      </c>
      <c r="F22" s="39">
        <v>2</v>
      </c>
      <c r="G22" s="41" t="s">
        <v>193</v>
      </c>
      <c r="H22" s="15">
        <v>16.1</v>
      </c>
      <c r="I22" s="4" t="s">
        <v>54</v>
      </c>
      <c r="J22" s="5" t="s">
        <v>60</v>
      </c>
      <c r="K22" s="6"/>
      <c r="L22" s="1">
        <v>1022</v>
      </c>
      <c r="M22" s="7" t="s">
        <v>234</v>
      </c>
      <c r="N22" s="8"/>
      <c r="O22" s="8">
        <v>1.5</v>
      </c>
      <c r="P22" s="9">
        <v>3</v>
      </c>
      <c r="Q22" s="8">
        <v>77</v>
      </c>
      <c r="R22" s="8">
        <v>85</v>
      </c>
      <c r="S22" s="25" t="s">
        <v>77</v>
      </c>
    </row>
    <row r="23" spans="1:19" ht="42" customHeight="1">
      <c r="A23" s="23">
        <v>37367</v>
      </c>
      <c r="B23" s="13">
        <v>5</v>
      </c>
      <c r="C23" s="12">
        <v>13</v>
      </c>
      <c r="D23" s="4"/>
      <c r="E23" s="10">
        <v>0</v>
      </c>
      <c r="F23" s="39">
        <v>2</v>
      </c>
      <c r="G23" s="41" t="s">
        <v>193</v>
      </c>
      <c r="H23" s="15">
        <v>20.6</v>
      </c>
      <c r="I23" s="4" t="s">
        <v>63</v>
      </c>
      <c r="J23" s="5" t="s">
        <v>60</v>
      </c>
      <c r="K23" s="6"/>
      <c r="L23" s="1">
        <v>1029</v>
      </c>
      <c r="M23" s="7" t="s">
        <v>235</v>
      </c>
      <c r="N23" s="8"/>
      <c r="O23" s="8">
        <v>3</v>
      </c>
      <c r="P23" s="9">
        <v>4</v>
      </c>
      <c r="Q23" s="8">
        <v>56</v>
      </c>
      <c r="R23" s="8">
        <v>72</v>
      </c>
      <c r="S23" s="25"/>
    </row>
    <row r="24" spans="1:19" ht="42" customHeight="1">
      <c r="A24" s="23">
        <v>37368</v>
      </c>
      <c r="B24" s="13">
        <v>6</v>
      </c>
      <c r="C24" s="12">
        <v>14</v>
      </c>
      <c r="D24" s="4"/>
      <c r="E24" s="10">
        <v>0</v>
      </c>
      <c r="F24" s="39">
        <v>2</v>
      </c>
      <c r="G24" s="41" t="s">
        <v>62</v>
      </c>
      <c r="H24" s="15">
        <v>14.6</v>
      </c>
      <c r="I24" s="4" t="s">
        <v>63</v>
      </c>
      <c r="J24" s="5" t="s">
        <v>60</v>
      </c>
      <c r="K24" s="6"/>
      <c r="L24" s="1">
        <v>1026</v>
      </c>
      <c r="M24" s="7" t="s">
        <v>236</v>
      </c>
      <c r="N24" s="8"/>
      <c r="O24" s="8">
        <v>3</v>
      </c>
      <c r="P24" s="9">
        <v>5</v>
      </c>
      <c r="Q24" s="8">
        <v>60</v>
      </c>
      <c r="R24" s="8">
        <v>74</v>
      </c>
      <c r="S24" s="25"/>
    </row>
    <row r="25" spans="1:19" ht="42" customHeight="1">
      <c r="A25" s="23">
        <v>37369</v>
      </c>
      <c r="B25" s="13">
        <v>5</v>
      </c>
      <c r="C25" s="12">
        <v>16</v>
      </c>
      <c r="D25" s="4"/>
      <c r="E25" s="10">
        <v>0</v>
      </c>
      <c r="F25" s="39">
        <v>3</v>
      </c>
      <c r="G25" s="41" t="s">
        <v>59</v>
      </c>
      <c r="H25" s="15">
        <v>28</v>
      </c>
      <c r="I25" s="4" t="s">
        <v>63</v>
      </c>
      <c r="J25" s="5" t="s">
        <v>60</v>
      </c>
      <c r="K25" s="6"/>
      <c r="L25" s="1">
        <v>1020</v>
      </c>
      <c r="M25" s="7" t="s">
        <v>237</v>
      </c>
      <c r="N25" s="8"/>
      <c r="O25" s="8">
        <v>2</v>
      </c>
      <c r="P25" s="9">
        <v>3</v>
      </c>
      <c r="Q25" s="8">
        <v>55</v>
      </c>
      <c r="R25" s="8">
        <v>83</v>
      </c>
      <c r="S25" s="25"/>
    </row>
    <row r="26" spans="1:19" ht="42" customHeight="1">
      <c r="A26" s="23">
        <v>37370</v>
      </c>
      <c r="B26" s="13">
        <v>7</v>
      </c>
      <c r="C26" s="12">
        <v>13</v>
      </c>
      <c r="D26" s="4" t="s">
        <v>122</v>
      </c>
      <c r="E26" s="10">
        <v>0.3</v>
      </c>
      <c r="F26" s="39">
        <v>2</v>
      </c>
      <c r="G26" s="41" t="s">
        <v>193</v>
      </c>
      <c r="H26" s="15">
        <v>19.5</v>
      </c>
      <c r="I26" s="4" t="s">
        <v>54</v>
      </c>
      <c r="J26" s="5" t="s">
        <v>54</v>
      </c>
      <c r="K26" s="6"/>
      <c r="L26" s="1">
        <v>1017</v>
      </c>
      <c r="M26" s="7" t="s">
        <v>238</v>
      </c>
      <c r="N26" s="8"/>
      <c r="O26" s="8"/>
      <c r="P26" s="9">
        <v>6</v>
      </c>
      <c r="Q26" s="8">
        <v>73</v>
      </c>
      <c r="R26" s="8">
        <v>96</v>
      </c>
      <c r="S26" s="25" t="s">
        <v>77</v>
      </c>
    </row>
    <row r="27" spans="1:19" ht="42" customHeight="1">
      <c r="A27" s="23">
        <v>37371</v>
      </c>
      <c r="B27" s="13">
        <v>8</v>
      </c>
      <c r="C27" s="12">
        <v>15</v>
      </c>
      <c r="D27" s="4"/>
      <c r="E27" s="10">
        <v>0</v>
      </c>
      <c r="F27" s="39">
        <v>2</v>
      </c>
      <c r="G27" s="41" t="s">
        <v>53</v>
      </c>
      <c r="H27" s="15">
        <v>20.8</v>
      </c>
      <c r="I27" s="4" t="s">
        <v>54</v>
      </c>
      <c r="J27" s="5" t="s">
        <v>54</v>
      </c>
      <c r="K27" s="6"/>
      <c r="L27" s="1">
        <v>1015</v>
      </c>
      <c r="M27" s="7" t="s">
        <v>239</v>
      </c>
      <c r="N27" s="8"/>
      <c r="O27" s="8">
        <v>0.5</v>
      </c>
      <c r="P27" s="9">
        <v>7</v>
      </c>
      <c r="Q27" s="8">
        <v>76</v>
      </c>
      <c r="R27" s="8">
        <v>95</v>
      </c>
      <c r="S27" s="25"/>
    </row>
    <row r="28" spans="1:19" ht="42" customHeight="1">
      <c r="A28" s="23">
        <v>37372</v>
      </c>
      <c r="B28" s="13">
        <v>8</v>
      </c>
      <c r="C28" s="12">
        <v>17</v>
      </c>
      <c r="D28" s="4" t="s">
        <v>240</v>
      </c>
      <c r="E28" s="10">
        <v>1.2</v>
      </c>
      <c r="F28" s="39">
        <v>3</v>
      </c>
      <c r="G28" s="41" t="s">
        <v>53</v>
      </c>
      <c r="H28" s="15">
        <v>28.9</v>
      </c>
      <c r="I28" s="4" t="s">
        <v>63</v>
      </c>
      <c r="J28" s="5" t="s">
        <v>63</v>
      </c>
      <c r="K28" s="6"/>
      <c r="L28" s="1">
        <v>1000</v>
      </c>
      <c r="M28" s="7" t="s">
        <v>241</v>
      </c>
      <c r="N28" s="8"/>
      <c r="O28" s="8">
        <v>4</v>
      </c>
      <c r="P28" s="9">
        <v>6</v>
      </c>
      <c r="Q28" s="8" t="s">
        <v>242</v>
      </c>
      <c r="R28" s="8">
        <v>65</v>
      </c>
      <c r="S28" s="25" t="s">
        <v>77</v>
      </c>
    </row>
    <row r="29" spans="1:19" ht="42" customHeight="1">
      <c r="A29" s="23">
        <v>37373</v>
      </c>
      <c r="B29" s="13">
        <v>2</v>
      </c>
      <c r="C29" s="12">
        <v>10</v>
      </c>
      <c r="D29" s="4" t="s">
        <v>243</v>
      </c>
      <c r="E29" s="10">
        <v>6.5</v>
      </c>
      <c r="F29" s="39">
        <v>6</v>
      </c>
      <c r="G29" s="41" t="s">
        <v>53</v>
      </c>
      <c r="H29" s="15">
        <v>46.4</v>
      </c>
      <c r="I29" s="4" t="s">
        <v>54</v>
      </c>
      <c r="J29" s="5" t="s">
        <v>60</v>
      </c>
      <c r="K29" s="6"/>
      <c r="L29" s="1">
        <v>996</v>
      </c>
      <c r="M29" s="7" t="s">
        <v>244</v>
      </c>
      <c r="N29" s="8" t="s">
        <v>142</v>
      </c>
      <c r="O29" s="8">
        <v>1</v>
      </c>
      <c r="P29" s="9">
        <v>2</v>
      </c>
      <c r="Q29" s="8">
        <v>69</v>
      </c>
      <c r="R29" s="8">
        <v>90</v>
      </c>
      <c r="S29" s="25" t="s">
        <v>77</v>
      </c>
    </row>
    <row r="30" spans="1:19" ht="42" customHeight="1">
      <c r="A30" s="23">
        <v>37374</v>
      </c>
      <c r="B30" s="13">
        <v>2</v>
      </c>
      <c r="C30" s="12">
        <v>13</v>
      </c>
      <c r="D30" s="4" t="s">
        <v>111</v>
      </c>
      <c r="E30" s="10">
        <v>1</v>
      </c>
      <c r="F30" s="39">
        <v>4</v>
      </c>
      <c r="G30" s="41" t="s">
        <v>69</v>
      </c>
      <c r="H30" s="15">
        <v>38.2</v>
      </c>
      <c r="I30" s="4" t="s">
        <v>54</v>
      </c>
      <c r="J30" s="5" t="s">
        <v>60</v>
      </c>
      <c r="K30" s="6"/>
      <c r="L30" s="1">
        <v>1006</v>
      </c>
      <c r="M30" s="7" t="s">
        <v>245</v>
      </c>
      <c r="N30" s="8"/>
      <c r="O30" s="8">
        <v>1</v>
      </c>
      <c r="P30" s="9">
        <v>2</v>
      </c>
      <c r="Q30" s="8">
        <v>60</v>
      </c>
      <c r="R30" s="8">
        <v>89</v>
      </c>
      <c r="S30" s="25" t="s">
        <v>77</v>
      </c>
    </row>
    <row r="31" spans="1:19" ht="42" customHeight="1">
      <c r="A31" s="23">
        <v>37375</v>
      </c>
      <c r="B31" s="13">
        <v>7</v>
      </c>
      <c r="C31" s="12">
        <v>14</v>
      </c>
      <c r="D31" s="4" t="s">
        <v>246</v>
      </c>
      <c r="E31" s="10">
        <v>1.2</v>
      </c>
      <c r="F31" s="39">
        <v>6</v>
      </c>
      <c r="G31" s="41" t="s">
        <v>69</v>
      </c>
      <c r="H31" s="15">
        <v>53.9</v>
      </c>
      <c r="I31" s="4" t="s">
        <v>63</v>
      </c>
      <c r="J31" s="5" t="s">
        <v>63</v>
      </c>
      <c r="K31" s="6"/>
      <c r="L31" s="1">
        <v>999</v>
      </c>
      <c r="M31" s="7" t="s">
        <v>247</v>
      </c>
      <c r="N31" s="8"/>
      <c r="O31" s="8">
        <v>4</v>
      </c>
      <c r="P31" s="9">
        <v>5</v>
      </c>
      <c r="Q31" s="8">
        <v>64</v>
      </c>
      <c r="R31" s="8">
        <v>60</v>
      </c>
      <c r="S31" s="25" t="s">
        <v>77</v>
      </c>
    </row>
    <row r="32" spans="1:19" ht="42" customHeight="1">
      <c r="A32" s="23">
        <v>121</v>
      </c>
      <c r="B32" s="13">
        <v>5</v>
      </c>
      <c r="C32" s="12">
        <v>14</v>
      </c>
      <c r="D32" s="4"/>
      <c r="E32" s="10">
        <v>0</v>
      </c>
      <c r="F32" s="39">
        <v>4</v>
      </c>
      <c r="G32" s="41" t="s">
        <v>69</v>
      </c>
      <c r="H32" s="15">
        <v>37.5</v>
      </c>
      <c r="I32" s="4" t="s">
        <v>63</v>
      </c>
      <c r="J32" s="5" t="s">
        <v>63</v>
      </c>
      <c r="K32" s="6"/>
      <c r="L32" s="1">
        <v>1009</v>
      </c>
      <c r="M32" s="7" t="s">
        <v>257</v>
      </c>
      <c r="N32" s="8"/>
      <c r="O32" s="8">
        <v>6</v>
      </c>
      <c r="P32" s="9">
        <v>3</v>
      </c>
      <c r="Q32" s="8">
        <v>45</v>
      </c>
      <c r="R32" s="8">
        <v>55</v>
      </c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0" t="s">
        <v>22</v>
      </c>
      <c r="B100" s="70"/>
      <c r="C100" s="70"/>
      <c r="D100" s="16">
        <f>AVERAGE(B3:B33,C3:C33)</f>
        <v>6.783333333333333</v>
      </c>
      <c r="E100" s="70" t="s">
        <v>31</v>
      </c>
      <c r="F100" s="70"/>
      <c r="G100" s="70"/>
      <c r="H100" s="70"/>
      <c r="I100" s="17">
        <f>SUM(E3:E33)</f>
        <v>55.10000000000001</v>
      </c>
      <c r="J100" s="70" t="s">
        <v>38</v>
      </c>
      <c r="K100" s="70"/>
      <c r="L100" s="18">
        <f>SUM(O3:O33)</f>
        <v>124</v>
      </c>
    </row>
    <row r="101" spans="1:12" ht="30" customHeight="1">
      <c r="A101" s="70" t="s">
        <v>27</v>
      </c>
      <c r="B101" s="70"/>
      <c r="C101" s="70"/>
      <c r="D101" s="16">
        <f>AVERAGE(B3:B33)</f>
        <v>2.3666666666666667</v>
      </c>
      <c r="E101" s="70" t="s">
        <v>32</v>
      </c>
      <c r="F101" s="70"/>
      <c r="G101" s="70"/>
      <c r="H101" s="70"/>
      <c r="I101" s="17">
        <f>AVERAGE(E3:E33)</f>
        <v>1.836666666666667</v>
      </c>
      <c r="J101" s="70" t="s">
        <v>39</v>
      </c>
      <c r="K101" s="70"/>
      <c r="L101" s="18">
        <f>COUNTIF(R3:R33,"&lt;31")</f>
        <v>5</v>
      </c>
    </row>
    <row r="102" spans="1:12" ht="30" customHeight="1">
      <c r="A102" s="70" t="s">
        <v>28</v>
      </c>
      <c r="B102" s="70"/>
      <c r="C102" s="70"/>
      <c r="D102" s="16">
        <f>AVERAGE(C3:C33)</f>
        <v>11.2</v>
      </c>
      <c r="E102" s="70" t="s">
        <v>33</v>
      </c>
      <c r="F102" s="70"/>
      <c r="G102" s="70"/>
      <c r="H102" s="70"/>
      <c r="I102" s="17">
        <f>MAX(E3:E33)</f>
        <v>22.8</v>
      </c>
      <c r="J102" s="70" t="s">
        <v>41</v>
      </c>
      <c r="K102" s="70"/>
      <c r="L102" s="18">
        <f>COUNTIF(C3:C33,"&gt;19")</f>
        <v>0</v>
      </c>
    </row>
    <row r="103" spans="1:12" ht="30" customHeight="1">
      <c r="A103" s="70" t="s">
        <v>23</v>
      </c>
      <c r="B103" s="70"/>
      <c r="C103" s="70"/>
      <c r="D103" s="18">
        <f>MAX(B3:B33,C3:C33)</f>
        <v>17</v>
      </c>
      <c r="E103" s="70" t="s">
        <v>34</v>
      </c>
      <c r="F103" s="70"/>
      <c r="G103" s="70"/>
      <c r="H103" s="70"/>
      <c r="I103" s="18">
        <f>COUNTA(S3:S33)</f>
        <v>12</v>
      </c>
      <c r="J103" s="70" t="s">
        <v>37</v>
      </c>
      <c r="K103" s="70"/>
      <c r="L103" s="18">
        <f>COUNTA(N3:N33)</f>
        <v>1</v>
      </c>
    </row>
    <row r="104" spans="1:12" ht="30" customHeight="1">
      <c r="A104" s="70" t="s">
        <v>24</v>
      </c>
      <c r="B104" s="70"/>
      <c r="C104" s="70"/>
      <c r="D104" s="18">
        <f>MIN(B3:B33,C3:C33)</f>
        <v>-4</v>
      </c>
      <c r="E104" s="70" t="s">
        <v>35</v>
      </c>
      <c r="F104" s="70"/>
      <c r="G104" s="70"/>
      <c r="H104" s="70"/>
      <c r="I104" s="18">
        <f>COUNTIF(S3:S33,"R")</f>
        <v>11</v>
      </c>
      <c r="J104" s="70" t="s">
        <v>47</v>
      </c>
      <c r="K104" s="70"/>
      <c r="L104" s="43">
        <f>AVERAGE(F3:F33)</f>
        <v>2.933333333333333</v>
      </c>
    </row>
    <row r="105" spans="1:12" ht="30" customHeight="1">
      <c r="A105" s="70" t="s">
        <v>26</v>
      </c>
      <c r="B105" s="70"/>
      <c r="C105" s="70"/>
      <c r="D105" s="18">
        <f>MAX(B3:B33)</f>
        <v>8</v>
      </c>
      <c r="E105" s="70" t="s">
        <v>36</v>
      </c>
      <c r="F105" s="70"/>
      <c r="G105" s="70"/>
      <c r="H105" s="70"/>
      <c r="I105" s="18">
        <f>COUNTIF(S3:S33,"S")</f>
        <v>1</v>
      </c>
      <c r="J105" s="70" t="s">
        <v>48</v>
      </c>
      <c r="K105" s="70"/>
      <c r="L105" s="43">
        <f>AVERAGE(H3:H33)</f>
        <v>28.45</v>
      </c>
    </row>
    <row r="106" spans="1:12" ht="30" customHeight="1">
      <c r="A106" s="70" t="s">
        <v>25</v>
      </c>
      <c r="B106" s="70"/>
      <c r="C106" s="70"/>
      <c r="D106" s="18">
        <f>MIN(C3:C33)</f>
        <v>2</v>
      </c>
      <c r="E106" s="70" t="s">
        <v>61</v>
      </c>
      <c r="F106" s="70"/>
      <c r="G106" s="70"/>
      <c r="H106" s="70"/>
      <c r="I106" s="18">
        <f>COUNTIF(F3:F33,"&gt;5")</f>
        <v>2</v>
      </c>
      <c r="J106" s="70" t="s">
        <v>49</v>
      </c>
      <c r="K106" s="70"/>
      <c r="L106" s="19">
        <v>0</v>
      </c>
    </row>
    <row r="107" spans="1:12" ht="30" customHeight="1">
      <c r="A107" s="70" t="s">
        <v>29</v>
      </c>
      <c r="B107" s="70"/>
      <c r="C107" s="70"/>
      <c r="D107" s="18">
        <f>COUNTIF(B3:B33,"&lt;1")</f>
        <v>11</v>
      </c>
      <c r="E107" s="70" t="s">
        <v>43</v>
      </c>
      <c r="F107" s="70"/>
      <c r="G107" s="70"/>
      <c r="H107" s="70"/>
      <c r="I107" s="17">
        <f>MAX(H3:H33)</f>
        <v>53.9</v>
      </c>
      <c r="J107" s="70" t="s">
        <v>50</v>
      </c>
      <c r="K107" s="70"/>
      <c r="L107" s="19">
        <v>54.8</v>
      </c>
    </row>
    <row r="108" spans="1:12" ht="30" customHeight="1">
      <c r="A108" s="70" t="s">
        <v>30</v>
      </c>
      <c r="B108" s="70"/>
      <c r="C108" s="70"/>
      <c r="D108" s="18">
        <f>COUNTIF(C3:C33,"&lt;1")</f>
        <v>0</v>
      </c>
      <c r="E108" s="70" t="s">
        <v>44</v>
      </c>
      <c r="F108" s="70"/>
      <c r="G108" s="70"/>
      <c r="H108" s="70"/>
      <c r="I108" s="18">
        <f>MAX(L3:L33)</f>
        <v>1029</v>
      </c>
      <c r="J108" s="70" t="s">
        <v>51</v>
      </c>
      <c r="K108" s="70"/>
      <c r="L108" s="19">
        <v>0.3</v>
      </c>
    </row>
    <row r="109" spans="1:12" ht="30" customHeight="1">
      <c r="A109" s="70" t="s">
        <v>40</v>
      </c>
      <c r="B109" s="70"/>
      <c r="C109" s="70"/>
      <c r="D109" s="18">
        <f>MIN(P3:P33)</f>
        <v>-7</v>
      </c>
      <c r="E109" s="70" t="s">
        <v>45</v>
      </c>
      <c r="F109" s="70"/>
      <c r="G109" s="70"/>
      <c r="H109" s="70"/>
      <c r="I109" s="18">
        <f>MIN(L3:L33)</f>
        <v>992</v>
      </c>
      <c r="J109" s="70"/>
      <c r="K109" s="70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7"/>
      <c r="H1" s="68"/>
      <c r="I1" s="57" t="s">
        <v>1</v>
      </c>
      <c r="J1" s="58"/>
      <c r="K1" s="63" t="s">
        <v>8</v>
      </c>
      <c r="L1" s="61" t="s">
        <v>10</v>
      </c>
      <c r="M1" s="65" t="s">
        <v>2</v>
      </c>
      <c r="N1" s="52" t="s">
        <v>19</v>
      </c>
      <c r="O1" s="52" t="s">
        <v>20</v>
      </c>
      <c r="P1" s="59" t="s">
        <v>21</v>
      </c>
      <c r="Q1" s="52" t="s">
        <v>14</v>
      </c>
      <c r="R1" s="52" t="s">
        <v>42</v>
      </c>
      <c r="S1" s="54" t="s">
        <v>46</v>
      </c>
    </row>
    <row r="2" spans="1:19" ht="42" customHeight="1">
      <c r="A2" s="22" t="s">
        <v>177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4"/>
      <c r="L2" s="62"/>
      <c r="M2" s="66"/>
      <c r="N2" s="69"/>
      <c r="O2" s="69"/>
      <c r="P2" s="60"/>
      <c r="Q2" s="56"/>
      <c r="R2" s="53"/>
      <c r="S2" s="55"/>
    </row>
    <row r="3" spans="1:19" ht="42" customHeight="1">
      <c r="A3" s="23">
        <v>37377</v>
      </c>
      <c r="B3" s="13">
        <v>9</v>
      </c>
      <c r="C3" s="12">
        <v>18</v>
      </c>
      <c r="D3" s="4"/>
      <c r="E3" s="10">
        <v>0</v>
      </c>
      <c r="F3" s="39">
        <v>3</v>
      </c>
      <c r="G3" s="41" t="s">
        <v>57</v>
      </c>
      <c r="H3" s="15">
        <v>33.2</v>
      </c>
      <c r="I3" s="4" t="s">
        <v>63</v>
      </c>
      <c r="J3" s="5" t="s">
        <v>63</v>
      </c>
      <c r="K3" s="6"/>
      <c r="L3" s="1">
        <v>1002</v>
      </c>
      <c r="M3" s="7" t="s">
        <v>248</v>
      </c>
      <c r="N3" s="8"/>
      <c r="O3" s="8">
        <v>7</v>
      </c>
      <c r="P3" s="9">
        <v>7</v>
      </c>
      <c r="Q3" s="8">
        <v>45</v>
      </c>
      <c r="R3" s="20">
        <v>50</v>
      </c>
      <c r="S3" s="24"/>
    </row>
    <row r="4" spans="1:19" ht="42" customHeight="1">
      <c r="A4" s="23">
        <v>37378</v>
      </c>
      <c r="B4" s="13">
        <v>9</v>
      </c>
      <c r="C4" s="12">
        <v>17</v>
      </c>
      <c r="D4" s="4" t="s">
        <v>249</v>
      </c>
      <c r="E4" s="10">
        <v>2.6</v>
      </c>
      <c r="F4" s="39">
        <v>2</v>
      </c>
      <c r="G4" s="41" t="s">
        <v>62</v>
      </c>
      <c r="H4" s="15">
        <v>23.4</v>
      </c>
      <c r="I4" s="4" t="s">
        <v>63</v>
      </c>
      <c r="J4" s="5" t="s">
        <v>63</v>
      </c>
      <c r="K4" s="6"/>
      <c r="L4" s="1">
        <v>1003</v>
      </c>
      <c r="M4" s="7" t="s">
        <v>250</v>
      </c>
      <c r="N4" s="8"/>
      <c r="O4" s="8">
        <v>6</v>
      </c>
      <c r="P4" s="9">
        <v>8</v>
      </c>
      <c r="Q4" s="8">
        <v>61</v>
      </c>
      <c r="R4" s="8">
        <v>55</v>
      </c>
      <c r="S4" s="25" t="s">
        <v>77</v>
      </c>
    </row>
    <row r="5" spans="1:19" ht="42" customHeight="1">
      <c r="A5" s="23">
        <v>37379</v>
      </c>
      <c r="B5" s="13">
        <v>11</v>
      </c>
      <c r="C5" s="12">
        <v>15</v>
      </c>
      <c r="D5" s="4"/>
      <c r="E5" s="10">
        <v>0</v>
      </c>
      <c r="F5" s="39">
        <v>1</v>
      </c>
      <c r="G5" s="41" t="s">
        <v>213</v>
      </c>
      <c r="H5" s="15">
        <v>16.6</v>
      </c>
      <c r="I5" s="4" t="s">
        <v>75</v>
      </c>
      <c r="J5" s="5" t="s">
        <v>54</v>
      </c>
      <c r="K5" s="6"/>
      <c r="L5" s="1">
        <v>1004</v>
      </c>
      <c r="M5" s="7" t="s">
        <v>251</v>
      </c>
      <c r="N5" s="8"/>
      <c r="O5" s="8"/>
      <c r="P5" s="9">
        <v>10</v>
      </c>
      <c r="Q5" s="8">
        <v>87</v>
      </c>
      <c r="R5" s="8">
        <v>100</v>
      </c>
      <c r="S5" s="25"/>
    </row>
    <row r="6" spans="1:19" ht="42" customHeight="1">
      <c r="A6" s="23">
        <v>37380</v>
      </c>
      <c r="B6" s="13">
        <v>10</v>
      </c>
      <c r="C6" s="12">
        <v>13</v>
      </c>
      <c r="D6" s="4" t="s">
        <v>100</v>
      </c>
      <c r="E6" s="10">
        <v>2.6</v>
      </c>
      <c r="F6" s="39">
        <v>2</v>
      </c>
      <c r="G6" s="41" t="s">
        <v>59</v>
      </c>
      <c r="H6" s="15">
        <v>20.3</v>
      </c>
      <c r="I6" s="4" t="s">
        <v>75</v>
      </c>
      <c r="J6" s="5" t="s">
        <v>54</v>
      </c>
      <c r="K6" s="6"/>
      <c r="L6" s="1">
        <v>1002</v>
      </c>
      <c r="M6" s="7" t="s">
        <v>252</v>
      </c>
      <c r="N6" s="8"/>
      <c r="O6" s="8"/>
      <c r="P6" s="9">
        <v>9</v>
      </c>
      <c r="Q6" s="8">
        <v>90</v>
      </c>
      <c r="R6" s="8">
        <v>100</v>
      </c>
      <c r="S6" s="25" t="s">
        <v>77</v>
      </c>
    </row>
    <row r="7" spans="1:19" ht="42" customHeight="1">
      <c r="A7" s="23">
        <v>37381</v>
      </c>
      <c r="B7" s="13">
        <v>6</v>
      </c>
      <c r="C7" s="12">
        <v>11</v>
      </c>
      <c r="D7" s="4" t="s">
        <v>100</v>
      </c>
      <c r="E7" s="10">
        <v>4.3</v>
      </c>
      <c r="F7" s="39">
        <v>2</v>
      </c>
      <c r="G7" s="41" t="s">
        <v>59</v>
      </c>
      <c r="H7" s="15">
        <v>17.6</v>
      </c>
      <c r="I7" s="4" t="s">
        <v>54</v>
      </c>
      <c r="J7" s="5" t="s">
        <v>54</v>
      </c>
      <c r="K7" s="6"/>
      <c r="L7" s="1">
        <v>1005</v>
      </c>
      <c r="M7" s="7" t="s">
        <v>253</v>
      </c>
      <c r="N7" s="8"/>
      <c r="O7" s="8">
        <v>0.5</v>
      </c>
      <c r="P7" s="9">
        <v>5</v>
      </c>
      <c r="Q7" s="8">
        <v>82</v>
      </c>
      <c r="R7" s="8">
        <v>96</v>
      </c>
      <c r="S7" s="25" t="s">
        <v>77</v>
      </c>
    </row>
    <row r="8" spans="1:19" ht="42" customHeight="1">
      <c r="A8" s="23">
        <v>37382</v>
      </c>
      <c r="B8" s="13">
        <v>7</v>
      </c>
      <c r="C8" s="12">
        <v>13</v>
      </c>
      <c r="D8" s="4" t="s">
        <v>254</v>
      </c>
      <c r="E8" s="10">
        <v>12.1</v>
      </c>
      <c r="F8" s="39">
        <v>1</v>
      </c>
      <c r="G8" s="41" t="s">
        <v>53</v>
      </c>
      <c r="H8" s="15">
        <v>11.1</v>
      </c>
      <c r="I8" s="4" t="s">
        <v>54</v>
      </c>
      <c r="J8" s="5" t="s">
        <v>60</v>
      </c>
      <c r="K8" s="6"/>
      <c r="L8" s="1">
        <v>1015</v>
      </c>
      <c r="M8" s="7" t="s">
        <v>255</v>
      </c>
      <c r="N8" s="8"/>
      <c r="O8" s="8">
        <v>1.5</v>
      </c>
      <c r="P8" s="9">
        <v>7</v>
      </c>
      <c r="Q8" s="8">
        <v>84</v>
      </c>
      <c r="R8" s="8">
        <v>85</v>
      </c>
      <c r="S8" s="25" t="s">
        <v>77</v>
      </c>
    </row>
    <row r="9" spans="1:19" ht="42" customHeight="1">
      <c r="A9" s="23">
        <v>37383</v>
      </c>
      <c r="B9" s="13">
        <v>8</v>
      </c>
      <c r="C9" s="12">
        <v>17</v>
      </c>
      <c r="D9" s="4"/>
      <c r="E9" s="10">
        <v>0</v>
      </c>
      <c r="F9" s="39">
        <v>3</v>
      </c>
      <c r="G9" s="41" t="s">
        <v>62</v>
      </c>
      <c r="H9" s="15">
        <v>28.8</v>
      </c>
      <c r="I9" s="4" t="s">
        <v>54</v>
      </c>
      <c r="J9" s="5" t="s">
        <v>63</v>
      </c>
      <c r="K9" s="6"/>
      <c r="L9" s="1">
        <v>1018</v>
      </c>
      <c r="M9" s="7" t="s">
        <v>256</v>
      </c>
      <c r="N9" s="8"/>
      <c r="O9" s="8">
        <v>5</v>
      </c>
      <c r="P9" s="9">
        <v>7</v>
      </c>
      <c r="Q9" s="8">
        <v>70</v>
      </c>
      <c r="R9" s="8">
        <v>60</v>
      </c>
      <c r="S9" s="25"/>
    </row>
    <row r="10" spans="1:19" ht="42" customHeight="1">
      <c r="A10" s="23">
        <v>37384</v>
      </c>
      <c r="B10" s="13">
        <v>7</v>
      </c>
      <c r="C10" s="12">
        <v>19</v>
      </c>
      <c r="D10" s="4"/>
      <c r="E10" s="10">
        <v>0</v>
      </c>
      <c r="F10" s="39">
        <v>6</v>
      </c>
      <c r="G10" s="41" t="s">
        <v>183</v>
      </c>
      <c r="H10" s="15">
        <v>50</v>
      </c>
      <c r="I10" s="4" t="s">
        <v>63</v>
      </c>
      <c r="J10" s="5" t="s">
        <v>91</v>
      </c>
      <c r="K10" s="6"/>
      <c r="L10" s="1">
        <v>1015</v>
      </c>
      <c r="M10" s="7" t="s">
        <v>258</v>
      </c>
      <c r="N10" s="8"/>
      <c r="O10" s="8">
        <v>9</v>
      </c>
      <c r="P10" s="9">
        <v>6</v>
      </c>
      <c r="Q10" s="8">
        <v>45</v>
      </c>
      <c r="R10" s="8">
        <v>28</v>
      </c>
      <c r="S10" s="25"/>
    </row>
    <row r="11" spans="1:19" ht="42" customHeight="1">
      <c r="A11" s="23">
        <v>37385</v>
      </c>
      <c r="B11" s="13">
        <v>11</v>
      </c>
      <c r="C11" s="12">
        <v>21</v>
      </c>
      <c r="D11" s="4"/>
      <c r="E11" s="10">
        <v>0</v>
      </c>
      <c r="F11" s="39">
        <v>6</v>
      </c>
      <c r="G11" s="41" t="s">
        <v>183</v>
      </c>
      <c r="H11" s="15">
        <v>56.5</v>
      </c>
      <c r="I11" s="4" t="s">
        <v>119</v>
      </c>
      <c r="J11" s="5" t="s">
        <v>91</v>
      </c>
      <c r="K11" s="6"/>
      <c r="L11" s="1">
        <v>1009</v>
      </c>
      <c r="M11" s="7" t="s">
        <v>259</v>
      </c>
      <c r="N11" s="8"/>
      <c r="O11" s="8">
        <v>12</v>
      </c>
      <c r="P11" s="9">
        <v>10</v>
      </c>
      <c r="Q11" s="8">
        <v>40</v>
      </c>
      <c r="R11" s="8">
        <v>22</v>
      </c>
      <c r="S11" s="25"/>
    </row>
    <row r="12" spans="1:19" ht="42" customHeight="1">
      <c r="A12" s="23">
        <v>37386</v>
      </c>
      <c r="B12" s="13">
        <v>10</v>
      </c>
      <c r="C12" s="12">
        <v>21</v>
      </c>
      <c r="D12" s="4"/>
      <c r="E12" s="10">
        <v>0</v>
      </c>
      <c r="F12" s="39">
        <v>4</v>
      </c>
      <c r="G12" s="41" t="s">
        <v>183</v>
      </c>
      <c r="H12" s="15">
        <v>37.4</v>
      </c>
      <c r="I12" s="4" t="s">
        <v>119</v>
      </c>
      <c r="J12" s="5" t="s">
        <v>91</v>
      </c>
      <c r="K12" s="6"/>
      <c r="L12" s="1">
        <v>1002</v>
      </c>
      <c r="M12" s="7" t="s">
        <v>260</v>
      </c>
      <c r="N12" s="8"/>
      <c r="O12" s="8">
        <v>9</v>
      </c>
      <c r="P12" s="9">
        <v>9</v>
      </c>
      <c r="Q12" s="8">
        <v>58</v>
      </c>
      <c r="R12" s="8">
        <v>29</v>
      </c>
      <c r="S12" s="25"/>
    </row>
    <row r="13" spans="1:19" ht="42" customHeight="1">
      <c r="A13" s="23">
        <v>37387</v>
      </c>
      <c r="B13" s="13">
        <v>12</v>
      </c>
      <c r="C13" s="12">
        <v>20</v>
      </c>
      <c r="D13" s="4" t="s">
        <v>231</v>
      </c>
      <c r="E13" s="10">
        <v>1.8</v>
      </c>
      <c r="F13" s="39">
        <v>3</v>
      </c>
      <c r="G13" s="41" t="s">
        <v>57</v>
      </c>
      <c r="H13" s="15">
        <v>27.9</v>
      </c>
      <c r="I13" s="4" t="s">
        <v>63</v>
      </c>
      <c r="J13" s="5" t="s">
        <v>63</v>
      </c>
      <c r="K13" s="6"/>
      <c r="L13" s="1">
        <v>1003</v>
      </c>
      <c r="M13" s="7" t="s">
        <v>261</v>
      </c>
      <c r="N13" s="8" t="s">
        <v>142</v>
      </c>
      <c r="O13" s="8">
        <v>4</v>
      </c>
      <c r="P13" s="9">
        <v>10</v>
      </c>
      <c r="Q13" s="8">
        <v>70</v>
      </c>
      <c r="R13" s="8">
        <v>65</v>
      </c>
      <c r="S13" s="25" t="s">
        <v>77</v>
      </c>
    </row>
    <row r="14" spans="1:19" ht="42" customHeight="1">
      <c r="A14" s="23">
        <v>37388</v>
      </c>
      <c r="B14" s="13">
        <v>12</v>
      </c>
      <c r="C14" s="12">
        <v>18</v>
      </c>
      <c r="D14" s="4" t="s">
        <v>100</v>
      </c>
      <c r="E14" s="10">
        <v>10.1</v>
      </c>
      <c r="F14" s="39">
        <v>2</v>
      </c>
      <c r="G14" s="41" t="s">
        <v>62</v>
      </c>
      <c r="H14" s="15">
        <v>15.5</v>
      </c>
      <c r="I14" s="4" t="s">
        <v>54</v>
      </c>
      <c r="J14" s="5" t="s">
        <v>54</v>
      </c>
      <c r="K14" s="6"/>
      <c r="L14" s="1">
        <v>1008</v>
      </c>
      <c r="M14" s="7" t="s">
        <v>262</v>
      </c>
      <c r="N14" s="8"/>
      <c r="O14" s="8">
        <v>0.5</v>
      </c>
      <c r="P14" s="9">
        <v>11</v>
      </c>
      <c r="Q14" s="8">
        <v>79</v>
      </c>
      <c r="R14" s="8">
        <v>95</v>
      </c>
      <c r="S14" s="25" t="s">
        <v>77</v>
      </c>
    </row>
    <row r="15" spans="1:19" ht="42" customHeight="1">
      <c r="A15" s="23">
        <v>37389</v>
      </c>
      <c r="B15" s="13">
        <v>12</v>
      </c>
      <c r="C15" s="12">
        <v>18</v>
      </c>
      <c r="D15" s="4" t="s">
        <v>263</v>
      </c>
      <c r="E15" s="10">
        <v>1.8</v>
      </c>
      <c r="F15" s="39">
        <v>2</v>
      </c>
      <c r="G15" s="41" t="s">
        <v>62</v>
      </c>
      <c r="H15" s="15">
        <v>21.6</v>
      </c>
      <c r="I15" s="4" t="s">
        <v>75</v>
      </c>
      <c r="J15" s="5" t="s">
        <v>63</v>
      </c>
      <c r="K15" s="6"/>
      <c r="L15" s="1">
        <v>1013</v>
      </c>
      <c r="M15" s="7" t="s">
        <v>264</v>
      </c>
      <c r="N15" s="8"/>
      <c r="O15" s="8">
        <v>5</v>
      </c>
      <c r="P15" s="9">
        <v>11</v>
      </c>
      <c r="Q15" s="8">
        <v>70</v>
      </c>
      <c r="R15" s="8">
        <v>65</v>
      </c>
      <c r="S15" s="25" t="s">
        <v>77</v>
      </c>
    </row>
    <row r="16" spans="1:19" ht="42" customHeight="1">
      <c r="A16" s="23">
        <v>37390</v>
      </c>
      <c r="B16" s="13">
        <v>9</v>
      </c>
      <c r="C16" s="12">
        <v>18</v>
      </c>
      <c r="D16" s="4" t="s">
        <v>122</v>
      </c>
      <c r="E16" s="10">
        <v>0</v>
      </c>
      <c r="F16" s="39">
        <v>4</v>
      </c>
      <c r="G16" s="41" t="s">
        <v>69</v>
      </c>
      <c r="H16" s="15">
        <v>37.9</v>
      </c>
      <c r="I16" s="4" t="s">
        <v>63</v>
      </c>
      <c r="J16" s="5" t="s">
        <v>63</v>
      </c>
      <c r="K16" s="6"/>
      <c r="L16" s="1">
        <v>1009</v>
      </c>
      <c r="M16" s="7" t="s">
        <v>265</v>
      </c>
      <c r="N16" s="8"/>
      <c r="O16" s="8">
        <v>6</v>
      </c>
      <c r="P16" s="9">
        <v>8</v>
      </c>
      <c r="Q16" s="8">
        <v>55</v>
      </c>
      <c r="R16" s="8">
        <v>55</v>
      </c>
      <c r="S16" s="25"/>
    </row>
    <row r="17" spans="1:19" ht="42" customHeight="1">
      <c r="A17" s="23">
        <v>37391</v>
      </c>
      <c r="B17" s="13">
        <v>8</v>
      </c>
      <c r="C17" s="12">
        <v>16</v>
      </c>
      <c r="D17" s="4" t="s">
        <v>249</v>
      </c>
      <c r="E17" s="10">
        <v>0.5</v>
      </c>
      <c r="F17" s="39">
        <v>2</v>
      </c>
      <c r="G17" s="41" t="s">
        <v>59</v>
      </c>
      <c r="H17" s="15">
        <v>19.1</v>
      </c>
      <c r="I17" s="4" t="s">
        <v>63</v>
      </c>
      <c r="J17" s="5" t="s">
        <v>60</v>
      </c>
      <c r="K17" s="6"/>
      <c r="L17" s="1">
        <v>1020</v>
      </c>
      <c r="M17" s="7" t="s">
        <v>266</v>
      </c>
      <c r="N17" s="8"/>
      <c r="O17" s="8">
        <v>4</v>
      </c>
      <c r="P17" s="9">
        <v>7</v>
      </c>
      <c r="Q17" s="8">
        <v>60</v>
      </c>
      <c r="R17" s="8">
        <v>78</v>
      </c>
      <c r="S17" s="25" t="s">
        <v>77</v>
      </c>
    </row>
    <row r="18" spans="1:19" ht="42" customHeight="1">
      <c r="A18" s="23">
        <v>37392</v>
      </c>
      <c r="B18" s="13">
        <v>10</v>
      </c>
      <c r="C18" s="12">
        <v>21</v>
      </c>
      <c r="D18" s="4"/>
      <c r="E18" s="10">
        <v>0</v>
      </c>
      <c r="F18" s="39">
        <v>2</v>
      </c>
      <c r="G18" s="41" t="s">
        <v>69</v>
      </c>
      <c r="H18" s="15">
        <v>21.9</v>
      </c>
      <c r="I18" s="4" t="s">
        <v>119</v>
      </c>
      <c r="J18" s="5" t="s">
        <v>64</v>
      </c>
      <c r="K18" s="6"/>
      <c r="L18" s="1">
        <v>1020</v>
      </c>
      <c r="M18" s="7" t="s">
        <v>267</v>
      </c>
      <c r="N18" s="8"/>
      <c r="O18" s="8">
        <v>14</v>
      </c>
      <c r="P18" s="9">
        <v>9</v>
      </c>
      <c r="Q18" s="8">
        <v>45</v>
      </c>
      <c r="R18" s="8">
        <v>5</v>
      </c>
      <c r="S18" s="25"/>
    </row>
    <row r="19" spans="1:19" ht="42" customHeight="1">
      <c r="A19" s="23">
        <v>37393</v>
      </c>
      <c r="B19" s="13">
        <v>10</v>
      </c>
      <c r="C19" s="12">
        <v>21</v>
      </c>
      <c r="D19" s="4"/>
      <c r="E19" s="10">
        <v>0</v>
      </c>
      <c r="F19" s="39">
        <v>3</v>
      </c>
      <c r="G19" s="41" t="s">
        <v>59</v>
      </c>
      <c r="H19" s="15">
        <v>25.1</v>
      </c>
      <c r="I19" s="4" t="s">
        <v>119</v>
      </c>
      <c r="J19" s="5" t="s">
        <v>91</v>
      </c>
      <c r="K19" s="6"/>
      <c r="L19" s="1">
        <v>1010</v>
      </c>
      <c r="M19" s="7" t="s">
        <v>268</v>
      </c>
      <c r="N19" s="8"/>
      <c r="O19" s="8">
        <v>13</v>
      </c>
      <c r="P19" s="9">
        <v>8</v>
      </c>
      <c r="Q19" s="8">
        <v>50</v>
      </c>
      <c r="R19" s="8">
        <v>18</v>
      </c>
      <c r="S19" s="25"/>
    </row>
    <row r="20" spans="1:19" ht="42" customHeight="1">
      <c r="A20" s="23">
        <v>37394</v>
      </c>
      <c r="B20" s="13">
        <v>10</v>
      </c>
      <c r="C20" s="12">
        <v>22</v>
      </c>
      <c r="D20" s="4"/>
      <c r="E20" s="10">
        <v>0</v>
      </c>
      <c r="F20" s="39">
        <v>2</v>
      </c>
      <c r="G20" s="41" t="s">
        <v>62</v>
      </c>
      <c r="H20" s="15">
        <v>19.2</v>
      </c>
      <c r="I20" s="4" t="s">
        <v>119</v>
      </c>
      <c r="J20" s="5" t="s">
        <v>64</v>
      </c>
      <c r="K20" s="6"/>
      <c r="L20" s="1">
        <v>1007</v>
      </c>
      <c r="M20" s="7" t="s">
        <v>269</v>
      </c>
      <c r="N20" s="8"/>
      <c r="O20" s="8">
        <v>14</v>
      </c>
      <c r="P20" s="9">
        <v>8</v>
      </c>
      <c r="Q20" s="8">
        <v>48</v>
      </c>
      <c r="R20" s="8">
        <v>8</v>
      </c>
      <c r="S20" s="25"/>
    </row>
    <row r="21" spans="1:19" ht="42" customHeight="1">
      <c r="A21" s="23">
        <v>37395</v>
      </c>
      <c r="B21" s="13">
        <v>11</v>
      </c>
      <c r="C21" s="12">
        <v>13</v>
      </c>
      <c r="D21" s="4" t="s">
        <v>100</v>
      </c>
      <c r="E21" s="10">
        <v>4.8</v>
      </c>
      <c r="F21" s="39">
        <v>2</v>
      </c>
      <c r="G21" s="41" t="s">
        <v>59</v>
      </c>
      <c r="H21" s="15">
        <v>19.2</v>
      </c>
      <c r="I21" s="4" t="s">
        <v>54</v>
      </c>
      <c r="J21" s="5" t="s">
        <v>54</v>
      </c>
      <c r="K21" s="6"/>
      <c r="L21" s="1">
        <v>1015</v>
      </c>
      <c r="M21" s="7" t="s">
        <v>270</v>
      </c>
      <c r="N21" s="8"/>
      <c r="O21" s="8"/>
      <c r="P21" s="9">
        <v>10</v>
      </c>
      <c r="Q21" s="8">
        <v>90</v>
      </c>
      <c r="R21" s="8">
        <v>98</v>
      </c>
      <c r="S21" s="25" t="s">
        <v>77</v>
      </c>
    </row>
    <row r="22" spans="1:19" ht="42" customHeight="1">
      <c r="A22" s="23">
        <v>37396</v>
      </c>
      <c r="B22" s="13">
        <v>8</v>
      </c>
      <c r="C22" s="12">
        <v>17</v>
      </c>
      <c r="D22" s="4"/>
      <c r="E22" s="10">
        <v>0</v>
      </c>
      <c r="F22" s="39">
        <v>2</v>
      </c>
      <c r="G22" s="41" t="s">
        <v>62</v>
      </c>
      <c r="H22" s="15">
        <v>22.6</v>
      </c>
      <c r="I22" s="4" t="s">
        <v>63</v>
      </c>
      <c r="J22" s="5" t="s">
        <v>60</v>
      </c>
      <c r="K22" s="6"/>
      <c r="L22" s="1">
        <v>1012</v>
      </c>
      <c r="M22" s="7" t="s">
        <v>271</v>
      </c>
      <c r="N22" s="8"/>
      <c r="O22" s="8">
        <v>5</v>
      </c>
      <c r="P22" s="9">
        <v>7</v>
      </c>
      <c r="Q22" s="8">
        <v>60</v>
      </c>
      <c r="R22" s="8">
        <v>68</v>
      </c>
      <c r="S22" s="25"/>
    </row>
    <row r="23" spans="1:19" ht="42" customHeight="1">
      <c r="A23" s="23">
        <v>37397</v>
      </c>
      <c r="B23" s="13">
        <v>9</v>
      </c>
      <c r="C23" s="12">
        <v>21</v>
      </c>
      <c r="D23" s="4"/>
      <c r="E23" s="10">
        <v>0</v>
      </c>
      <c r="F23" s="39">
        <v>3</v>
      </c>
      <c r="G23" s="41" t="s">
        <v>183</v>
      </c>
      <c r="H23" s="15">
        <v>34.4</v>
      </c>
      <c r="I23" s="4" t="s">
        <v>119</v>
      </c>
      <c r="J23" s="5" t="s">
        <v>91</v>
      </c>
      <c r="K23" s="6"/>
      <c r="L23" s="1">
        <v>1008</v>
      </c>
      <c r="M23" s="7" t="s">
        <v>272</v>
      </c>
      <c r="N23" s="8"/>
      <c r="O23" s="8">
        <v>11</v>
      </c>
      <c r="P23" s="9">
        <v>7</v>
      </c>
      <c r="Q23" s="8">
        <v>50</v>
      </c>
      <c r="R23" s="8">
        <v>20</v>
      </c>
      <c r="S23" s="25"/>
    </row>
    <row r="24" spans="1:19" ht="42" customHeight="1">
      <c r="A24" s="23">
        <v>37398</v>
      </c>
      <c r="B24" s="13">
        <v>11</v>
      </c>
      <c r="C24" s="12">
        <v>22</v>
      </c>
      <c r="D24" s="4"/>
      <c r="E24" s="10">
        <v>0</v>
      </c>
      <c r="F24" s="39">
        <v>4</v>
      </c>
      <c r="G24" s="41" t="s">
        <v>183</v>
      </c>
      <c r="H24" s="15">
        <v>37</v>
      </c>
      <c r="I24" s="4" t="s">
        <v>119</v>
      </c>
      <c r="J24" s="5" t="s">
        <v>64</v>
      </c>
      <c r="K24" s="6"/>
      <c r="L24" s="1">
        <v>1001</v>
      </c>
      <c r="M24" s="7" t="s">
        <v>273</v>
      </c>
      <c r="N24" s="8"/>
      <c r="O24" s="8">
        <v>13</v>
      </c>
      <c r="P24" s="9">
        <v>9</v>
      </c>
      <c r="Q24" s="8">
        <v>50</v>
      </c>
      <c r="R24" s="8">
        <v>8</v>
      </c>
      <c r="S24" s="25"/>
    </row>
    <row r="25" spans="1:19" ht="42" customHeight="1">
      <c r="A25" s="23">
        <v>37399</v>
      </c>
      <c r="B25" s="13">
        <v>12</v>
      </c>
      <c r="C25" s="12">
        <v>23</v>
      </c>
      <c r="D25" s="4" t="s">
        <v>274</v>
      </c>
      <c r="E25" s="10">
        <v>14.5</v>
      </c>
      <c r="F25" s="39">
        <v>3</v>
      </c>
      <c r="G25" s="41" t="s">
        <v>62</v>
      </c>
      <c r="H25" s="15">
        <v>31.4</v>
      </c>
      <c r="I25" s="4" t="s">
        <v>63</v>
      </c>
      <c r="J25" s="5" t="s">
        <v>63</v>
      </c>
      <c r="K25" s="6"/>
      <c r="L25" s="1">
        <v>1000</v>
      </c>
      <c r="M25" s="7" t="s">
        <v>275</v>
      </c>
      <c r="N25" s="8" t="s">
        <v>142</v>
      </c>
      <c r="O25" s="8">
        <v>6</v>
      </c>
      <c r="P25" s="9">
        <v>11</v>
      </c>
      <c r="Q25" s="8">
        <v>70</v>
      </c>
      <c r="R25" s="8">
        <v>55</v>
      </c>
      <c r="S25" s="25" t="s">
        <v>77</v>
      </c>
    </row>
    <row r="26" spans="1:19" ht="42" customHeight="1">
      <c r="A26" s="23">
        <v>37400</v>
      </c>
      <c r="B26" s="13">
        <v>11</v>
      </c>
      <c r="C26" s="12">
        <v>16</v>
      </c>
      <c r="D26" s="4" t="s">
        <v>276</v>
      </c>
      <c r="E26" s="10">
        <v>2.6</v>
      </c>
      <c r="F26" s="39">
        <v>2</v>
      </c>
      <c r="G26" s="41" t="s">
        <v>53</v>
      </c>
      <c r="H26" s="15">
        <v>17.2</v>
      </c>
      <c r="I26" s="4" t="s">
        <v>54</v>
      </c>
      <c r="J26" s="5" t="s">
        <v>60</v>
      </c>
      <c r="K26" s="6"/>
      <c r="L26" s="1">
        <v>1006</v>
      </c>
      <c r="M26" s="7" t="s">
        <v>277</v>
      </c>
      <c r="N26" s="8"/>
      <c r="O26" s="8">
        <v>2</v>
      </c>
      <c r="P26" s="9">
        <v>11</v>
      </c>
      <c r="Q26" s="8">
        <v>85</v>
      </c>
      <c r="R26" s="8">
        <v>85</v>
      </c>
      <c r="S26" s="25" t="s">
        <v>77</v>
      </c>
    </row>
    <row r="27" spans="1:19" ht="42" customHeight="1">
      <c r="A27" s="23">
        <v>37401</v>
      </c>
      <c r="B27" s="13">
        <v>11</v>
      </c>
      <c r="C27" s="12">
        <v>18</v>
      </c>
      <c r="D27" s="4"/>
      <c r="E27" s="10">
        <v>0</v>
      </c>
      <c r="F27" s="39">
        <v>2</v>
      </c>
      <c r="G27" s="41" t="s">
        <v>69</v>
      </c>
      <c r="H27" s="15">
        <v>20</v>
      </c>
      <c r="I27" s="4" t="s">
        <v>54</v>
      </c>
      <c r="J27" s="5" t="s">
        <v>60</v>
      </c>
      <c r="K27" s="6"/>
      <c r="L27" s="1">
        <v>1008</v>
      </c>
      <c r="M27" s="7" t="s">
        <v>278</v>
      </c>
      <c r="N27" s="8"/>
      <c r="O27" s="8">
        <v>1</v>
      </c>
      <c r="P27" s="9">
        <v>9</v>
      </c>
      <c r="Q27" s="8">
        <v>70</v>
      </c>
      <c r="R27" s="8">
        <v>90</v>
      </c>
      <c r="S27" s="25"/>
    </row>
    <row r="28" spans="1:19" ht="42" customHeight="1">
      <c r="A28" s="23">
        <v>37402</v>
      </c>
      <c r="B28" s="13">
        <v>9</v>
      </c>
      <c r="C28" s="12">
        <v>13</v>
      </c>
      <c r="D28" s="4" t="s">
        <v>254</v>
      </c>
      <c r="E28" s="10">
        <v>14.5</v>
      </c>
      <c r="F28" s="39">
        <v>1</v>
      </c>
      <c r="G28" s="41" t="s">
        <v>193</v>
      </c>
      <c r="H28" s="15">
        <v>12.3</v>
      </c>
      <c r="I28" s="4" t="s">
        <v>279</v>
      </c>
      <c r="J28" s="5" t="s">
        <v>54</v>
      </c>
      <c r="K28" s="6"/>
      <c r="L28" s="1">
        <v>1011</v>
      </c>
      <c r="M28" s="7" t="s">
        <v>280</v>
      </c>
      <c r="N28" s="8"/>
      <c r="O28" s="8">
        <v>0.5</v>
      </c>
      <c r="P28" s="9">
        <v>8</v>
      </c>
      <c r="Q28" s="8">
        <v>86</v>
      </c>
      <c r="R28" s="8">
        <v>98</v>
      </c>
      <c r="S28" s="25" t="s">
        <v>77</v>
      </c>
    </row>
    <row r="29" spans="1:19" ht="42" customHeight="1">
      <c r="A29" s="23">
        <v>37403</v>
      </c>
      <c r="B29" s="13">
        <v>7</v>
      </c>
      <c r="C29" s="12">
        <v>18</v>
      </c>
      <c r="D29" s="4" t="s">
        <v>281</v>
      </c>
      <c r="E29" s="10">
        <v>1.4</v>
      </c>
      <c r="F29" s="39">
        <v>2</v>
      </c>
      <c r="G29" s="41" t="s">
        <v>62</v>
      </c>
      <c r="H29" s="15">
        <v>21.3</v>
      </c>
      <c r="I29" s="4" t="s">
        <v>119</v>
      </c>
      <c r="J29" s="5" t="s">
        <v>60</v>
      </c>
      <c r="K29" s="6"/>
      <c r="L29" s="1">
        <v>1002</v>
      </c>
      <c r="M29" s="7" t="s">
        <v>282</v>
      </c>
      <c r="N29" s="8"/>
      <c r="O29" s="8">
        <v>4</v>
      </c>
      <c r="P29" s="9">
        <v>6</v>
      </c>
      <c r="Q29" s="8">
        <v>70</v>
      </c>
      <c r="R29" s="8">
        <v>73</v>
      </c>
      <c r="S29" s="25" t="s">
        <v>77</v>
      </c>
    </row>
    <row r="30" spans="1:19" ht="42" customHeight="1">
      <c r="A30" s="23">
        <v>37404</v>
      </c>
      <c r="B30" s="13">
        <v>11</v>
      </c>
      <c r="C30" s="12">
        <v>13</v>
      </c>
      <c r="D30" s="4" t="s">
        <v>283</v>
      </c>
      <c r="E30" s="10">
        <v>6.2</v>
      </c>
      <c r="F30" s="39">
        <v>2</v>
      </c>
      <c r="G30" s="41" t="s">
        <v>53</v>
      </c>
      <c r="H30" s="15">
        <v>18.8</v>
      </c>
      <c r="I30" s="4" t="s">
        <v>75</v>
      </c>
      <c r="J30" s="5" t="s">
        <v>75</v>
      </c>
      <c r="K30" s="6"/>
      <c r="L30" s="1">
        <v>1001</v>
      </c>
      <c r="M30" s="7" t="s">
        <v>284</v>
      </c>
      <c r="N30" s="8"/>
      <c r="O30" s="8"/>
      <c r="P30" s="9">
        <v>10</v>
      </c>
      <c r="Q30" s="8">
        <v>96</v>
      </c>
      <c r="R30" s="8">
        <v>100</v>
      </c>
      <c r="S30" s="25" t="s">
        <v>77</v>
      </c>
    </row>
    <row r="31" spans="1:19" ht="42" customHeight="1">
      <c r="A31" s="23">
        <v>37405</v>
      </c>
      <c r="B31" s="13">
        <v>9</v>
      </c>
      <c r="C31" s="12">
        <v>18</v>
      </c>
      <c r="D31" s="4" t="s">
        <v>285</v>
      </c>
      <c r="E31" s="10">
        <v>2</v>
      </c>
      <c r="F31" s="39">
        <v>2</v>
      </c>
      <c r="G31" s="41" t="s">
        <v>53</v>
      </c>
      <c r="H31" s="15">
        <v>26</v>
      </c>
      <c r="I31" s="4" t="s">
        <v>63</v>
      </c>
      <c r="J31" s="5" t="s">
        <v>63</v>
      </c>
      <c r="K31" s="6"/>
      <c r="L31" s="1">
        <v>1008</v>
      </c>
      <c r="M31" s="7" t="s">
        <v>286</v>
      </c>
      <c r="N31" s="8"/>
      <c r="O31" s="8">
        <v>8</v>
      </c>
      <c r="P31" s="9">
        <v>8</v>
      </c>
      <c r="Q31" s="8">
        <v>60</v>
      </c>
      <c r="R31" s="8">
        <v>45</v>
      </c>
      <c r="S31" s="25" t="s">
        <v>77</v>
      </c>
    </row>
    <row r="32" spans="1:19" ht="42" customHeight="1">
      <c r="A32" s="23">
        <v>37406</v>
      </c>
      <c r="B32" s="13">
        <v>9</v>
      </c>
      <c r="C32" s="12">
        <v>18</v>
      </c>
      <c r="D32" s="4"/>
      <c r="E32" s="10">
        <v>0</v>
      </c>
      <c r="F32" s="39">
        <v>2</v>
      </c>
      <c r="G32" s="41" t="s">
        <v>193</v>
      </c>
      <c r="H32" s="15">
        <v>16</v>
      </c>
      <c r="I32" s="4" t="s">
        <v>63</v>
      </c>
      <c r="J32" s="5" t="s">
        <v>91</v>
      </c>
      <c r="K32" s="6"/>
      <c r="L32" s="1">
        <v>1019</v>
      </c>
      <c r="M32" s="7" t="s">
        <v>287</v>
      </c>
      <c r="N32" s="8"/>
      <c r="O32" s="8">
        <v>10</v>
      </c>
      <c r="P32" s="9">
        <v>8</v>
      </c>
      <c r="Q32" s="8">
        <v>45</v>
      </c>
      <c r="R32" s="8">
        <v>29</v>
      </c>
      <c r="S32" s="25"/>
    </row>
    <row r="33" spans="1:19" ht="42" customHeight="1">
      <c r="A33" s="26">
        <v>37407</v>
      </c>
      <c r="B33" s="27">
        <v>11</v>
      </c>
      <c r="C33" s="28">
        <v>20</v>
      </c>
      <c r="D33" s="29" t="s">
        <v>288</v>
      </c>
      <c r="E33" s="30">
        <v>0.4</v>
      </c>
      <c r="F33" s="40">
        <v>2</v>
      </c>
      <c r="G33" s="42" t="s">
        <v>59</v>
      </c>
      <c r="H33" s="31">
        <v>19.6</v>
      </c>
      <c r="I33" s="29" t="s">
        <v>63</v>
      </c>
      <c r="J33" s="32" t="s">
        <v>63</v>
      </c>
      <c r="K33" s="33"/>
      <c r="L33" s="34">
        <v>1019</v>
      </c>
      <c r="M33" s="35" t="s">
        <v>289</v>
      </c>
      <c r="N33" s="36"/>
      <c r="O33" s="36">
        <v>7</v>
      </c>
      <c r="P33" s="37">
        <v>9</v>
      </c>
      <c r="Q33" s="36">
        <v>50</v>
      </c>
      <c r="R33" s="36">
        <v>55</v>
      </c>
      <c r="S33" s="38" t="s">
        <v>77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0" t="s">
        <v>22</v>
      </c>
      <c r="B100" s="70"/>
      <c r="C100" s="70"/>
      <c r="D100" s="16">
        <f>AVERAGE(B3:B33,C3:C33)</f>
        <v>13.693548387096774</v>
      </c>
      <c r="E100" s="70" t="s">
        <v>31</v>
      </c>
      <c r="F100" s="70"/>
      <c r="G100" s="70"/>
      <c r="H100" s="70"/>
      <c r="I100" s="17">
        <f>SUM(E3:E33)</f>
        <v>82.2</v>
      </c>
      <c r="J100" s="70" t="s">
        <v>38</v>
      </c>
      <c r="K100" s="70"/>
      <c r="L100" s="18">
        <f>SUM(O3:O33)</f>
        <v>178</v>
      </c>
    </row>
    <row r="101" spans="1:12" ht="30" customHeight="1">
      <c r="A101" s="70" t="s">
        <v>27</v>
      </c>
      <c r="B101" s="70"/>
      <c r="C101" s="70"/>
      <c r="D101" s="16">
        <f>AVERAGE(B3:B33)</f>
        <v>9.67741935483871</v>
      </c>
      <c r="E101" s="70" t="s">
        <v>32</v>
      </c>
      <c r="F101" s="70"/>
      <c r="G101" s="70"/>
      <c r="H101" s="70"/>
      <c r="I101" s="17">
        <f>AVERAGE(E3:E33)</f>
        <v>2.6516129032258067</v>
      </c>
      <c r="J101" s="70" t="s">
        <v>39</v>
      </c>
      <c r="K101" s="70"/>
      <c r="L101" s="18">
        <f>COUNTIF(R3:R33,"&lt;31")</f>
        <v>9</v>
      </c>
    </row>
    <row r="102" spans="1:12" ht="30" customHeight="1">
      <c r="A102" s="70" t="s">
        <v>28</v>
      </c>
      <c r="B102" s="70"/>
      <c r="C102" s="70"/>
      <c r="D102" s="16">
        <f>AVERAGE(C3:C33)</f>
        <v>17.70967741935484</v>
      </c>
      <c r="E102" s="70" t="s">
        <v>33</v>
      </c>
      <c r="F102" s="70"/>
      <c r="G102" s="70"/>
      <c r="H102" s="70"/>
      <c r="I102" s="17">
        <f>MAX(E3:E33)</f>
        <v>14.5</v>
      </c>
      <c r="J102" s="70" t="s">
        <v>41</v>
      </c>
      <c r="K102" s="70"/>
      <c r="L102" s="18">
        <f>COUNTIF(C3:C33,"&gt;19")</f>
        <v>10</v>
      </c>
    </row>
    <row r="103" spans="1:12" ht="30" customHeight="1">
      <c r="A103" s="70" t="s">
        <v>23</v>
      </c>
      <c r="B103" s="70"/>
      <c r="C103" s="70"/>
      <c r="D103" s="18">
        <f>MAX(B3:B33,C3:C33)</f>
        <v>23</v>
      </c>
      <c r="E103" s="70" t="s">
        <v>34</v>
      </c>
      <c r="F103" s="70"/>
      <c r="G103" s="70"/>
      <c r="H103" s="70"/>
      <c r="I103" s="18">
        <f>COUNTA(S3:S33)</f>
        <v>16</v>
      </c>
      <c r="J103" s="70" t="s">
        <v>37</v>
      </c>
      <c r="K103" s="70"/>
      <c r="L103" s="18">
        <f>COUNTA(N3:N33)</f>
        <v>2</v>
      </c>
    </row>
    <row r="104" spans="1:12" ht="30" customHeight="1">
      <c r="A104" s="70" t="s">
        <v>24</v>
      </c>
      <c r="B104" s="70"/>
      <c r="C104" s="70"/>
      <c r="D104" s="18">
        <f>MIN(B3:B33,C3:C33)</f>
        <v>6</v>
      </c>
      <c r="E104" s="70" t="s">
        <v>35</v>
      </c>
      <c r="F104" s="70"/>
      <c r="G104" s="70"/>
      <c r="H104" s="70"/>
      <c r="I104" s="18">
        <f>COUNTIF(S3:S33,"R")</f>
        <v>16</v>
      </c>
      <c r="J104" s="70" t="s">
        <v>47</v>
      </c>
      <c r="K104" s="70"/>
      <c r="L104" s="43">
        <f>AVERAGE(F3:F33)</f>
        <v>2.5483870967741935</v>
      </c>
    </row>
    <row r="105" spans="1:12" ht="30" customHeight="1">
      <c r="A105" s="70" t="s">
        <v>26</v>
      </c>
      <c r="B105" s="70"/>
      <c r="C105" s="70"/>
      <c r="D105" s="18">
        <f>MAX(B3:B33)</f>
        <v>12</v>
      </c>
      <c r="E105" s="70" t="s">
        <v>36</v>
      </c>
      <c r="F105" s="70"/>
      <c r="G105" s="70"/>
      <c r="H105" s="70"/>
      <c r="I105" s="18">
        <f>COUNTIF(S3:S33,"S")</f>
        <v>0</v>
      </c>
      <c r="J105" s="70" t="s">
        <v>48</v>
      </c>
      <c r="K105" s="70"/>
      <c r="L105" s="43">
        <f>AVERAGE(H3:H33)</f>
        <v>25.1258064516129</v>
      </c>
    </row>
    <row r="106" spans="1:12" ht="30" customHeight="1">
      <c r="A106" s="70" t="s">
        <v>25</v>
      </c>
      <c r="B106" s="70"/>
      <c r="C106" s="70"/>
      <c r="D106" s="18">
        <f>MIN(C3:C33)</f>
        <v>11</v>
      </c>
      <c r="E106" s="70" t="s">
        <v>61</v>
      </c>
      <c r="F106" s="70"/>
      <c r="G106" s="70"/>
      <c r="H106" s="70"/>
      <c r="I106" s="18">
        <f>COUNTIF(F3:F33,"&gt;5")</f>
        <v>2</v>
      </c>
      <c r="J106" s="70" t="s">
        <v>49</v>
      </c>
      <c r="K106" s="70"/>
      <c r="L106" s="19">
        <v>0</v>
      </c>
    </row>
    <row r="107" spans="1:12" ht="30" customHeight="1">
      <c r="A107" s="70" t="s">
        <v>29</v>
      </c>
      <c r="B107" s="70"/>
      <c r="C107" s="70"/>
      <c r="D107" s="18">
        <f>COUNTIF(B3:B33,"&lt;1")</f>
        <v>0</v>
      </c>
      <c r="E107" s="70" t="s">
        <v>43</v>
      </c>
      <c r="F107" s="70"/>
      <c r="G107" s="70"/>
      <c r="H107" s="70"/>
      <c r="I107" s="17">
        <f>MAX(H3:H33)</f>
        <v>56.5</v>
      </c>
      <c r="J107" s="70" t="s">
        <v>50</v>
      </c>
      <c r="K107" s="70"/>
      <c r="L107" s="19"/>
    </row>
    <row r="108" spans="1:12" ht="30" customHeight="1">
      <c r="A108" s="70" t="s">
        <v>30</v>
      </c>
      <c r="B108" s="70"/>
      <c r="C108" s="70"/>
      <c r="D108" s="18">
        <f>COUNTIF(C3:C33,"&lt;1")</f>
        <v>0</v>
      </c>
      <c r="E108" s="70" t="s">
        <v>44</v>
      </c>
      <c r="F108" s="70"/>
      <c r="G108" s="70"/>
      <c r="H108" s="70"/>
      <c r="I108" s="18">
        <f>MAX(L3:L33)</f>
        <v>1020</v>
      </c>
      <c r="J108" s="70" t="s">
        <v>51</v>
      </c>
      <c r="K108" s="70"/>
      <c r="L108" s="19"/>
    </row>
    <row r="109" spans="1:12" ht="30" customHeight="1">
      <c r="A109" s="70" t="s">
        <v>40</v>
      </c>
      <c r="B109" s="70"/>
      <c r="C109" s="70"/>
      <c r="D109" s="18">
        <f>MIN(P3:P33)</f>
        <v>5</v>
      </c>
      <c r="E109" s="70" t="s">
        <v>45</v>
      </c>
      <c r="F109" s="70"/>
      <c r="G109" s="70"/>
      <c r="H109" s="70"/>
      <c r="I109" s="18">
        <f>MIN(L3:L33)</f>
        <v>1000</v>
      </c>
      <c r="J109" s="70"/>
      <c r="K109" s="70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3" sqref="F33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7"/>
      <c r="H1" s="68"/>
      <c r="I1" s="57" t="s">
        <v>1</v>
      </c>
      <c r="J1" s="58"/>
      <c r="K1" s="63" t="s">
        <v>8</v>
      </c>
      <c r="L1" s="61" t="s">
        <v>10</v>
      </c>
      <c r="M1" s="65" t="s">
        <v>2</v>
      </c>
      <c r="N1" s="52" t="s">
        <v>19</v>
      </c>
      <c r="O1" s="52" t="s">
        <v>20</v>
      </c>
      <c r="P1" s="59" t="s">
        <v>21</v>
      </c>
      <c r="Q1" s="52" t="s">
        <v>14</v>
      </c>
      <c r="R1" s="52" t="s">
        <v>42</v>
      </c>
      <c r="S1" s="54" t="s">
        <v>46</v>
      </c>
    </row>
    <row r="2" spans="1:19" ht="42" customHeight="1">
      <c r="A2" s="22" t="s">
        <v>177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4"/>
      <c r="L2" s="62"/>
      <c r="M2" s="66"/>
      <c r="N2" s="69"/>
      <c r="O2" s="69"/>
      <c r="P2" s="60"/>
      <c r="Q2" s="56"/>
      <c r="R2" s="53"/>
      <c r="S2" s="55"/>
    </row>
    <row r="3" spans="1:19" ht="42" customHeight="1">
      <c r="A3" s="23">
        <v>37408</v>
      </c>
      <c r="B3" s="13">
        <v>8</v>
      </c>
      <c r="C3" s="12">
        <v>17</v>
      </c>
      <c r="D3" s="4"/>
      <c r="E3" s="10">
        <v>0</v>
      </c>
      <c r="F3" s="39">
        <v>3</v>
      </c>
      <c r="G3" s="41" t="s">
        <v>193</v>
      </c>
      <c r="H3" s="15">
        <v>26.1</v>
      </c>
      <c r="I3" s="4" t="s">
        <v>63</v>
      </c>
      <c r="J3" s="5" t="s">
        <v>91</v>
      </c>
      <c r="K3" s="6"/>
      <c r="L3" s="1">
        <v>1020</v>
      </c>
      <c r="M3" s="7" t="s">
        <v>290</v>
      </c>
      <c r="N3" s="8"/>
      <c r="O3" s="8">
        <v>10</v>
      </c>
      <c r="P3" s="9">
        <v>6</v>
      </c>
      <c r="Q3" s="8">
        <v>50</v>
      </c>
      <c r="R3" s="20">
        <v>29</v>
      </c>
      <c r="S3" s="24"/>
    </row>
    <row r="4" spans="1:19" ht="42" customHeight="1">
      <c r="A4" s="23">
        <v>37409</v>
      </c>
      <c r="B4" s="13">
        <v>6</v>
      </c>
      <c r="C4" s="12">
        <v>19</v>
      </c>
      <c r="D4" s="4"/>
      <c r="E4" s="10">
        <v>0</v>
      </c>
      <c r="F4" s="39">
        <v>3</v>
      </c>
      <c r="G4" s="41" t="s">
        <v>62</v>
      </c>
      <c r="H4" s="15">
        <v>24.1</v>
      </c>
      <c r="I4" s="4" t="s">
        <v>67</v>
      </c>
      <c r="J4" s="5" t="s">
        <v>91</v>
      </c>
      <c r="K4" s="6"/>
      <c r="L4" s="1">
        <v>1019</v>
      </c>
      <c r="M4" s="7" t="s">
        <v>291</v>
      </c>
      <c r="N4" s="8"/>
      <c r="O4" s="8">
        <v>12</v>
      </c>
      <c r="P4" s="9">
        <v>4</v>
      </c>
      <c r="Q4" s="8">
        <v>45</v>
      </c>
      <c r="R4" s="8">
        <v>25</v>
      </c>
      <c r="S4" s="25"/>
    </row>
    <row r="5" spans="1:19" ht="42" customHeight="1">
      <c r="A5" s="23">
        <v>37410</v>
      </c>
      <c r="B5" s="13">
        <v>7</v>
      </c>
      <c r="C5" s="12">
        <v>22</v>
      </c>
      <c r="D5" s="4"/>
      <c r="E5" s="10">
        <v>0</v>
      </c>
      <c r="F5" s="39">
        <v>3</v>
      </c>
      <c r="G5" s="41" t="s">
        <v>62</v>
      </c>
      <c r="H5" s="15">
        <v>22.8</v>
      </c>
      <c r="I5" s="4" t="s">
        <v>67</v>
      </c>
      <c r="J5" s="5" t="s">
        <v>91</v>
      </c>
      <c r="K5" s="6"/>
      <c r="L5" s="1">
        <v>1010</v>
      </c>
      <c r="M5" s="7" t="s">
        <v>292</v>
      </c>
      <c r="N5" s="8"/>
      <c r="O5" s="8">
        <v>13</v>
      </c>
      <c r="P5" s="9">
        <v>4</v>
      </c>
      <c r="Q5" s="8">
        <v>40</v>
      </c>
      <c r="R5" s="8">
        <v>22</v>
      </c>
      <c r="S5" s="25"/>
    </row>
    <row r="6" spans="1:19" ht="42" customHeight="1">
      <c r="A6" s="23">
        <v>37411</v>
      </c>
      <c r="B6" s="13">
        <v>10</v>
      </c>
      <c r="C6" s="12">
        <v>23</v>
      </c>
      <c r="D6" s="4"/>
      <c r="E6" s="10">
        <v>0</v>
      </c>
      <c r="F6" s="39">
        <v>3</v>
      </c>
      <c r="G6" s="41" t="s">
        <v>57</v>
      </c>
      <c r="H6" s="15">
        <v>24.2</v>
      </c>
      <c r="I6" s="4" t="s">
        <v>67</v>
      </c>
      <c r="J6" s="5" t="s">
        <v>91</v>
      </c>
      <c r="K6" s="6"/>
      <c r="L6" s="1">
        <v>1006</v>
      </c>
      <c r="M6" s="7" t="s">
        <v>293</v>
      </c>
      <c r="N6" s="8"/>
      <c r="O6" s="8">
        <v>13</v>
      </c>
      <c r="P6" s="9">
        <v>9</v>
      </c>
      <c r="Q6" s="8">
        <v>40</v>
      </c>
      <c r="R6" s="8">
        <v>23</v>
      </c>
      <c r="S6" s="25"/>
    </row>
    <row r="7" spans="1:19" ht="42" customHeight="1">
      <c r="A7" s="23">
        <v>37412</v>
      </c>
      <c r="B7" s="13">
        <v>12</v>
      </c>
      <c r="C7" s="12">
        <v>23</v>
      </c>
      <c r="D7" s="4"/>
      <c r="E7" s="10">
        <v>0</v>
      </c>
      <c r="F7" s="39">
        <v>6</v>
      </c>
      <c r="G7" s="41" t="s">
        <v>183</v>
      </c>
      <c r="H7" s="15">
        <v>56.9</v>
      </c>
      <c r="I7" s="4" t="s">
        <v>63</v>
      </c>
      <c r="J7" s="5" t="s">
        <v>63</v>
      </c>
      <c r="K7" s="6"/>
      <c r="L7" s="1">
        <v>998</v>
      </c>
      <c r="M7" s="7" t="s">
        <v>294</v>
      </c>
      <c r="N7" s="8"/>
      <c r="O7" s="8">
        <v>5</v>
      </c>
      <c r="P7" s="9">
        <v>10</v>
      </c>
      <c r="Q7" s="8">
        <v>50</v>
      </c>
      <c r="R7" s="8">
        <v>60</v>
      </c>
      <c r="S7" s="25"/>
    </row>
    <row r="8" spans="1:19" ht="42" customHeight="1">
      <c r="A8" s="23">
        <v>37413</v>
      </c>
      <c r="B8" s="13">
        <v>14</v>
      </c>
      <c r="C8" s="12">
        <v>20</v>
      </c>
      <c r="D8" s="4" t="s">
        <v>295</v>
      </c>
      <c r="E8" s="10">
        <v>7.7</v>
      </c>
      <c r="F8" s="39">
        <v>3</v>
      </c>
      <c r="G8" s="41" t="s">
        <v>135</v>
      </c>
      <c r="H8" s="15">
        <v>37</v>
      </c>
      <c r="I8" s="4" t="s">
        <v>54</v>
      </c>
      <c r="J8" s="5" t="s">
        <v>60</v>
      </c>
      <c r="K8" s="6"/>
      <c r="L8" s="1">
        <v>997</v>
      </c>
      <c r="M8" s="7" t="s">
        <v>296</v>
      </c>
      <c r="N8" s="8"/>
      <c r="O8" s="8">
        <v>1</v>
      </c>
      <c r="P8" s="9">
        <v>14</v>
      </c>
      <c r="Q8" s="8">
        <v>85</v>
      </c>
      <c r="R8" s="8">
        <v>88</v>
      </c>
      <c r="S8" s="25" t="s">
        <v>77</v>
      </c>
    </row>
    <row r="9" spans="1:19" ht="42" customHeight="1">
      <c r="A9" s="23">
        <v>37414</v>
      </c>
      <c r="B9" s="13">
        <v>14</v>
      </c>
      <c r="C9" s="12">
        <v>17</v>
      </c>
      <c r="D9" s="4" t="s">
        <v>111</v>
      </c>
      <c r="E9" s="10">
        <v>3.7</v>
      </c>
      <c r="F9" s="39">
        <v>3</v>
      </c>
      <c r="G9" s="41" t="s">
        <v>62</v>
      </c>
      <c r="H9" s="15">
        <v>29.3</v>
      </c>
      <c r="I9" s="4" t="s">
        <v>54</v>
      </c>
      <c r="J9" s="5" t="s">
        <v>54</v>
      </c>
      <c r="K9" s="6"/>
      <c r="L9" s="1">
        <v>994</v>
      </c>
      <c r="M9" s="7" t="s">
        <v>297</v>
      </c>
      <c r="N9" s="8"/>
      <c r="O9" s="8"/>
      <c r="P9" s="9">
        <v>13</v>
      </c>
      <c r="Q9" s="8">
        <v>80</v>
      </c>
      <c r="R9" s="8">
        <v>99</v>
      </c>
      <c r="S9" s="25" t="s">
        <v>77</v>
      </c>
    </row>
    <row r="10" spans="1:19" ht="42" customHeight="1">
      <c r="A10" s="23">
        <v>37415</v>
      </c>
      <c r="B10" s="13">
        <v>12</v>
      </c>
      <c r="C10" s="12">
        <v>14</v>
      </c>
      <c r="D10" s="4" t="s">
        <v>298</v>
      </c>
      <c r="E10" s="10">
        <v>19.2</v>
      </c>
      <c r="F10" s="39">
        <v>2</v>
      </c>
      <c r="G10" s="41" t="s">
        <v>193</v>
      </c>
      <c r="H10" s="15">
        <v>15.5</v>
      </c>
      <c r="I10" s="4" t="s">
        <v>54</v>
      </c>
      <c r="J10" s="5" t="s">
        <v>54</v>
      </c>
      <c r="K10" s="6"/>
      <c r="L10" s="1">
        <v>998</v>
      </c>
      <c r="M10" s="7" t="s">
        <v>299</v>
      </c>
      <c r="N10" s="8"/>
      <c r="O10" s="8"/>
      <c r="P10" s="9">
        <v>12</v>
      </c>
      <c r="Q10" s="8">
        <v>92</v>
      </c>
      <c r="R10" s="8">
        <v>100</v>
      </c>
      <c r="S10" s="25" t="s">
        <v>77</v>
      </c>
    </row>
    <row r="11" spans="1:19" ht="42" customHeight="1">
      <c r="A11" s="23">
        <v>37416</v>
      </c>
      <c r="B11" s="13">
        <v>12</v>
      </c>
      <c r="C11" s="12">
        <v>18</v>
      </c>
      <c r="D11" s="4" t="s">
        <v>111</v>
      </c>
      <c r="E11" s="10">
        <v>4</v>
      </c>
      <c r="F11" s="39">
        <v>1</v>
      </c>
      <c r="G11" s="41" t="s">
        <v>69</v>
      </c>
      <c r="H11" s="15">
        <v>10.8</v>
      </c>
      <c r="I11" s="4" t="s">
        <v>54</v>
      </c>
      <c r="J11" s="5" t="s">
        <v>60</v>
      </c>
      <c r="K11" s="6"/>
      <c r="L11" s="1">
        <v>1005</v>
      </c>
      <c r="M11" s="7" t="s">
        <v>300</v>
      </c>
      <c r="N11" s="8"/>
      <c r="O11" s="8">
        <v>0.5</v>
      </c>
      <c r="P11" s="9">
        <v>11</v>
      </c>
      <c r="Q11" s="8">
        <v>80</v>
      </c>
      <c r="R11" s="8">
        <v>93</v>
      </c>
      <c r="S11" s="25" t="s">
        <v>77</v>
      </c>
    </row>
    <row r="12" spans="1:19" ht="42" customHeight="1">
      <c r="A12" s="23">
        <v>37417</v>
      </c>
      <c r="B12" s="13">
        <v>11</v>
      </c>
      <c r="C12" s="12">
        <v>18</v>
      </c>
      <c r="D12" s="4" t="s">
        <v>301</v>
      </c>
      <c r="E12" s="10">
        <v>1.5</v>
      </c>
      <c r="F12" s="39">
        <v>2</v>
      </c>
      <c r="G12" s="41" t="s">
        <v>53</v>
      </c>
      <c r="H12" s="15">
        <v>19</v>
      </c>
      <c r="I12" s="4" t="s">
        <v>63</v>
      </c>
      <c r="J12" s="5" t="s">
        <v>60</v>
      </c>
      <c r="K12" s="6"/>
      <c r="L12" s="1">
        <v>1002</v>
      </c>
      <c r="M12" s="7" t="s">
        <v>302</v>
      </c>
      <c r="N12" s="8"/>
      <c r="O12" s="8">
        <v>1</v>
      </c>
      <c r="P12" s="9">
        <v>10</v>
      </c>
      <c r="Q12" s="8">
        <v>76</v>
      </c>
      <c r="R12" s="8">
        <v>90</v>
      </c>
      <c r="S12" s="25" t="s">
        <v>77</v>
      </c>
    </row>
    <row r="13" spans="1:19" ht="42" customHeight="1">
      <c r="A13" s="23">
        <v>37418</v>
      </c>
      <c r="B13" s="13">
        <v>9</v>
      </c>
      <c r="C13" s="12">
        <v>18</v>
      </c>
      <c r="D13" s="4" t="s">
        <v>301</v>
      </c>
      <c r="E13" s="10">
        <v>0.5</v>
      </c>
      <c r="F13" s="39">
        <v>3</v>
      </c>
      <c r="G13" s="41" t="s">
        <v>69</v>
      </c>
      <c r="H13" s="15">
        <v>23.7</v>
      </c>
      <c r="I13" s="4" t="s">
        <v>63</v>
      </c>
      <c r="J13" s="5" t="s">
        <v>63</v>
      </c>
      <c r="K13" s="6"/>
      <c r="L13" s="1">
        <v>1012</v>
      </c>
      <c r="M13" s="7" t="s">
        <v>303</v>
      </c>
      <c r="N13" s="8"/>
      <c r="O13" s="8">
        <v>5</v>
      </c>
      <c r="P13" s="9">
        <v>8</v>
      </c>
      <c r="Q13" s="8">
        <v>68</v>
      </c>
      <c r="R13" s="8">
        <v>65</v>
      </c>
      <c r="S13" s="25" t="s">
        <v>77</v>
      </c>
    </row>
    <row r="14" spans="1:19" ht="42" customHeight="1">
      <c r="A14" s="23">
        <v>37419</v>
      </c>
      <c r="B14" s="13">
        <v>9</v>
      </c>
      <c r="C14" s="12">
        <v>20</v>
      </c>
      <c r="D14" s="4" t="s">
        <v>122</v>
      </c>
      <c r="E14" s="10">
        <v>0</v>
      </c>
      <c r="F14" s="39">
        <v>3</v>
      </c>
      <c r="G14" s="41" t="s">
        <v>69</v>
      </c>
      <c r="H14" s="15">
        <v>35.3</v>
      </c>
      <c r="I14" s="4" t="s">
        <v>63</v>
      </c>
      <c r="J14" s="5" t="s">
        <v>63</v>
      </c>
      <c r="K14" s="6"/>
      <c r="L14" s="1">
        <v>1014</v>
      </c>
      <c r="M14" s="7" t="s">
        <v>304</v>
      </c>
      <c r="N14" s="8"/>
      <c r="O14" s="8">
        <v>6</v>
      </c>
      <c r="P14" s="9">
        <v>8</v>
      </c>
      <c r="Q14" s="8">
        <v>60</v>
      </c>
      <c r="R14" s="8">
        <v>55</v>
      </c>
      <c r="S14" s="25"/>
    </row>
    <row r="15" spans="1:19" ht="42" customHeight="1">
      <c r="A15" s="23">
        <v>37420</v>
      </c>
      <c r="B15" s="13">
        <v>12</v>
      </c>
      <c r="C15" s="12">
        <v>20</v>
      </c>
      <c r="D15" s="4" t="s">
        <v>122</v>
      </c>
      <c r="E15" s="10">
        <v>0.5</v>
      </c>
      <c r="F15" s="39">
        <v>4</v>
      </c>
      <c r="G15" s="41" t="s">
        <v>53</v>
      </c>
      <c r="H15" s="15">
        <v>37.5</v>
      </c>
      <c r="I15" s="4" t="s">
        <v>63</v>
      </c>
      <c r="J15" s="5" t="s">
        <v>60</v>
      </c>
      <c r="K15" s="6"/>
      <c r="L15" s="1">
        <v>1010</v>
      </c>
      <c r="M15" s="7" t="s">
        <v>305</v>
      </c>
      <c r="N15" s="8"/>
      <c r="O15" s="8">
        <v>1</v>
      </c>
      <c r="P15" s="9">
        <v>11</v>
      </c>
      <c r="Q15" s="8">
        <v>65</v>
      </c>
      <c r="R15" s="8">
        <v>89</v>
      </c>
      <c r="S15" s="25" t="s">
        <v>77</v>
      </c>
    </row>
    <row r="16" spans="1:19" ht="42" customHeight="1">
      <c r="A16" s="23">
        <v>37421</v>
      </c>
      <c r="B16" s="13">
        <v>13</v>
      </c>
      <c r="C16" s="12">
        <v>21</v>
      </c>
      <c r="D16" s="4" t="s">
        <v>306</v>
      </c>
      <c r="E16" s="10">
        <v>8</v>
      </c>
      <c r="F16" s="39">
        <v>2</v>
      </c>
      <c r="G16" s="41" t="s">
        <v>69</v>
      </c>
      <c r="H16" s="15">
        <v>23.1</v>
      </c>
      <c r="I16" s="4" t="s">
        <v>54</v>
      </c>
      <c r="J16" s="5" t="s">
        <v>60</v>
      </c>
      <c r="K16" s="6"/>
      <c r="L16" s="1">
        <v>1014</v>
      </c>
      <c r="M16" s="7" t="s">
        <v>307</v>
      </c>
      <c r="N16" s="8"/>
      <c r="O16" s="8">
        <v>3</v>
      </c>
      <c r="P16" s="9">
        <v>12</v>
      </c>
      <c r="Q16" s="8">
        <v>75</v>
      </c>
      <c r="R16" s="8">
        <v>75</v>
      </c>
      <c r="S16" s="25" t="s">
        <v>77</v>
      </c>
    </row>
    <row r="17" spans="1:19" ht="42" customHeight="1">
      <c r="A17" s="23">
        <v>37422</v>
      </c>
      <c r="B17" s="13">
        <v>12</v>
      </c>
      <c r="C17" s="12">
        <v>24</v>
      </c>
      <c r="D17" s="4" t="s">
        <v>231</v>
      </c>
      <c r="E17" s="10">
        <v>6.5</v>
      </c>
      <c r="F17" s="39">
        <v>3</v>
      </c>
      <c r="G17" s="41" t="s">
        <v>69</v>
      </c>
      <c r="H17" s="15">
        <v>35.6</v>
      </c>
      <c r="I17" s="4" t="s">
        <v>63</v>
      </c>
      <c r="J17" s="5" t="s">
        <v>63</v>
      </c>
      <c r="K17" s="6"/>
      <c r="L17" s="1">
        <v>1010</v>
      </c>
      <c r="M17" s="7" t="s">
        <v>308</v>
      </c>
      <c r="N17" s="8" t="s">
        <v>142</v>
      </c>
      <c r="O17" s="8">
        <v>3</v>
      </c>
      <c r="P17" s="9">
        <v>11</v>
      </c>
      <c r="Q17" s="8">
        <v>85</v>
      </c>
      <c r="R17" s="8">
        <v>74</v>
      </c>
      <c r="S17" s="25" t="s">
        <v>77</v>
      </c>
    </row>
    <row r="18" spans="1:19" ht="42" customHeight="1">
      <c r="A18" s="23">
        <v>37423</v>
      </c>
      <c r="B18" s="13">
        <v>13</v>
      </c>
      <c r="C18" s="12">
        <v>21</v>
      </c>
      <c r="D18" s="4" t="s">
        <v>122</v>
      </c>
      <c r="E18" s="10">
        <v>0.6</v>
      </c>
      <c r="F18" s="39">
        <v>2</v>
      </c>
      <c r="G18" s="41" t="s">
        <v>59</v>
      </c>
      <c r="H18" s="15">
        <v>25.8</v>
      </c>
      <c r="I18" s="4" t="s">
        <v>54</v>
      </c>
      <c r="J18" s="5" t="s">
        <v>60</v>
      </c>
      <c r="K18" s="6"/>
      <c r="L18" s="1">
        <v>1015</v>
      </c>
      <c r="M18" s="7" t="s">
        <v>309</v>
      </c>
      <c r="N18" s="8"/>
      <c r="O18" s="8">
        <v>2</v>
      </c>
      <c r="P18" s="9">
        <v>13</v>
      </c>
      <c r="Q18" s="8">
        <v>68</v>
      </c>
      <c r="R18" s="8">
        <v>85</v>
      </c>
      <c r="S18" s="25" t="s">
        <v>77</v>
      </c>
    </row>
    <row r="19" spans="1:19" ht="42" customHeight="1">
      <c r="A19" s="23">
        <v>37424</v>
      </c>
      <c r="B19" s="13">
        <v>13</v>
      </c>
      <c r="C19" s="12">
        <v>26</v>
      </c>
      <c r="D19" s="4"/>
      <c r="E19" s="10">
        <v>0</v>
      </c>
      <c r="F19" s="39">
        <v>2</v>
      </c>
      <c r="G19" s="41" t="s">
        <v>53</v>
      </c>
      <c r="H19" s="15">
        <v>17</v>
      </c>
      <c r="I19" s="4" t="s">
        <v>67</v>
      </c>
      <c r="J19" s="5" t="s">
        <v>64</v>
      </c>
      <c r="K19" s="6"/>
      <c r="L19" s="1">
        <v>1017</v>
      </c>
      <c r="M19" s="7" t="s">
        <v>310</v>
      </c>
      <c r="N19" s="8"/>
      <c r="O19" s="8">
        <v>15</v>
      </c>
      <c r="P19" s="9">
        <v>12</v>
      </c>
      <c r="Q19" s="8">
        <v>50</v>
      </c>
      <c r="R19" s="8">
        <v>5</v>
      </c>
      <c r="S19" s="25"/>
    </row>
    <row r="20" spans="1:19" ht="42" customHeight="1">
      <c r="A20" s="23">
        <v>37425</v>
      </c>
      <c r="B20" s="13">
        <v>15</v>
      </c>
      <c r="C20" s="12">
        <v>28</v>
      </c>
      <c r="D20" s="4"/>
      <c r="E20" s="10">
        <v>0</v>
      </c>
      <c r="F20" s="39">
        <v>3</v>
      </c>
      <c r="G20" s="41" t="s">
        <v>57</v>
      </c>
      <c r="H20" s="15">
        <v>33</v>
      </c>
      <c r="I20" s="4" t="s">
        <v>67</v>
      </c>
      <c r="J20" s="5" t="s">
        <v>64</v>
      </c>
      <c r="K20" s="6"/>
      <c r="L20" s="1">
        <v>1016</v>
      </c>
      <c r="M20" s="7" t="s">
        <v>311</v>
      </c>
      <c r="N20" s="8"/>
      <c r="O20" s="8">
        <v>16</v>
      </c>
      <c r="P20" s="9">
        <v>14</v>
      </c>
      <c r="Q20" s="8">
        <v>58</v>
      </c>
      <c r="R20" s="8">
        <v>3</v>
      </c>
      <c r="S20" s="25"/>
    </row>
    <row r="21" spans="1:19" ht="42" customHeight="1">
      <c r="A21" s="23">
        <v>37426</v>
      </c>
      <c r="B21" s="13">
        <v>18</v>
      </c>
      <c r="C21" s="12">
        <v>22</v>
      </c>
      <c r="D21" s="4" t="s">
        <v>312</v>
      </c>
      <c r="E21" s="10">
        <v>0.6</v>
      </c>
      <c r="F21" s="39">
        <v>2</v>
      </c>
      <c r="G21" s="41" t="s">
        <v>193</v>
      </c>
      <c r="H21" s="15">
        <v>22.1</v>
      </c>
      <c r="I21" s="4" t="s">
        <v>119</v>
      </c>
      <c r="J21" s="5" t="s">
        <v>75</v>
      </c>
      <c r="K21" s="6"/>
      <c r="L21" s="1">
        <v>1018</v>
      </c>
      <c r="M21" s="7" t="s">
        <v>313</v>
      </c>
      <c r="N21" s="8"/>
      <c r="O21" s="8">
        <v>2</v>
      </c>
      <c r="P21" s="9">
        <v>17</v>
      </c>
      <c r="Q21" s="8">
        <v>86</v>
      </c>
      <c r="R21" s="8">
        <v>95</v>
      </c>
      <c r="S21" s="25" t="s">
        <v>77</v>
      </c>
    </row>
    <row r="22" spans="1:19" ht="42" customHeight="1">
      <c r="A22" s="23">
        <v>37427</v>
      </c>
      <c r="B22" s="13">
        <v>17</v>
      </c>
      <c r="C22" s="12">
        <v>28</v>
      </c>
      <c r="D22" s="4" t="s">
        <v>316</v>
      </c>
      <c r="E22" s="10">
        <v>15</v>
      </c>
      <c r="F22" s="39">
        <v>3</v>
      </c>
      <c r="G22" s="41" t="s">
        <v>57</v>
      </c>
      <c r="H22" s="15"/>
      <c r="I22" s="4" t="s">
        <v>119</v>
      </c>
      <c r="J22" s="5" t="s">
        <v>91</v>
      </c>
      <c r="K22" s="6"/>
      <c r="L22" s="1">
        <v>1015</v>
      </c>
      <c r="M22" s="7"/>
      <c r="N22" s="8" t="s">
        <v>142</v>
      </c>
      <c r="O22" s="8">
        <v>13</v>
      </c>
      <c r="P22" s="9"/>
      <c r="Q22" s="8"/>
      <c r="R22" s="8">
        <v>19</v>
      </c>
      <c r="S22" s="25" t="s">
        <v>77</v>
      </c>
    </row>
    <row r="23" spans="1:19" ht="42" customHeight="1">
      <c r="A23" s="23">
        <v>37428</v>
      </c>
      <c r="B23" s="13">
        <v>14</v>
      </c>
      <c r="C23" s="12">
        <v>24</v>
      </c>
      <c r="D23" s="4" t="s">
        <v>111</v>
      </c>
      <c r="E23" s="10">
        <v>4</v>
      </c>
      <c r="F23" s="39">
        <v>2</v>
      </c>
      <c r="G23" s="41" t="s">
        <v>62</v>
      </c>
      <c r="H23" s="15"/>
      <c r="I23" s="4" t="s">
        <v>54</v>
      </c>
      <c r="J23" s="5" t="s">
        <v>63</v>
      </c>
      <c r="K23" s="6"/>
      <c r="L23" s="1">
        <v>1018</v>
      </c>
      <c r="M23" s="7"/>
      <c r="N23" s="8" t="s">
        <v>142</v>
      </c>
      <c r="O23" s="8">
        <v>9</v>
      </c>
      <c r="P23" s="9"/>
      <c r="Q23" s="8"/>
      <c r="R23" s="8">
        <v>40</v>
      </c>
      <c r="S23" s="25" t="s">
        <v>77</v>
      </c>
    </row>
    <row r="24" spans="1:19" ht="42" customHeight="1">
      <c r="A24" s="23">
        <v>37429</v>
      </c>
      <c r="B24" s="13">
        <v>15</v>
      </c>
      <c r="C24" s="12">
        <v>24</v>
      </c>
      <c r="D24" s="4"/>
      <c r="E24" s="10">
        <v>0</v>
      </c>
      <c r="F24" s="39">
        <v>2</v>
      </c>
      <c r="G24" s="41" t="s">
        <v>69</v>
      </c>
      <c r="H24" s="15"/>
      <c r="I24" s="4" t="s">
        <v>63</v>
      </c>
      <c r="J24" s="5" t="s">
        <v>91</v>
      </c>
      <c r="K24" s="6"/>
      <c r="L24" s="1">
        <v>1017</v>
      </c>
      <c r="M24" s="7"/>
      <c r="N24" s="8"/>
      <c r="O24" s="8">
        <v>12</v>
      </c>
      <c r="P24" s="9"/>
      <c r="Q24" s="8"/>
      <c r="R24" s="8">
        <v>25</v>
      </c>
      <c r="S24" s="25"/>
    </row>
    <row r="25" spans="1:19" ht="42" customHeight="1">
      <c r="A25" s="23">
        <v>37430</v>
      </c>
      <c r="B25" s="13">
        <v>15</v>
      </c>
      <c r="C25" s="12">
        <v>23</v>
      </c>
      <c r="D25" s="4"/>
      <c r="E25" s="10">
        <v>0</v>
      </c>
      <c r="F25" s="39">
        <v>3</v>
      </c>
      <c r="G25" s="41" t="s">
        <v>62</v>
      </c>
      <c r="H25" s="15"/>
      <c r="I25" s="4" t="s">
        <v>63</v>
      </c>
      <c r="J25" s="5" t="s">
        <v>63</v>
      </c>
      <c r="K25" s="6"/>
      <c r="L25" s="1">
        <v>1014</v>
      </c>
      <c r="M25" s="7"/>
      <c r="N25" s="8"/>
      <c r="O25" s="8">
        <v>10</v>
      </c>
      <c r="P25" s="9"/>
      <c r="Q25" s="8"/>
      <c r="R25" s="8">
        <v>35</v>
      </c>
      <c r="S25" s="25"/>
    </row>
    <row r="26" spans="1:19" ht="42" customHeight="1">
      <c r="A26" s="23">
        <v>37431</v>
      </c>
      <c r="B26" s="13">
        <v>13</v>
      </c>
      <c r="C26" s="12">
        <v>20</v>
      </c>
      <c r="D26" s="4"/>
      <c r="E26" s="10">
        <v>0</v>
      </c>
      <c r="F26" s="39">
        <v>2</v>
      </c>
      <c r="G26" s="41" t="s">
        <v>193</v>
      </c>
      <c r="H26" s="15"/>
      <c r="I26" s="4" t="s">
        <v>119</v>
      </c>
      <c r="J26" s="5" t="s">
        <v>91</v>
      </c>
      <c r="K26" s="6"/>
      <c r="L26" s="1">
        <v>1015</v>
      </c>
      <c r="M26" s="7"/>
      <c r="N26" s="8"/>
      <c r="O26" s="8">
        <v>11</v>
      </c>
      <c r="P26" s="9"/>
      <c r="Q26" s="8"/>
      <c r="R26" s="8">
        <v>25</v>
      </c>
      <c r="S26" s="25"/>
    </row>
    <row r="27" spans="1:19" ht="42" customHeight="1">
      <c r="A27" s="23">
        <v>37432</v>
      </c>
      <c r="B27" s="13">
        <v>11</v>
      </c>
      <c r="C27" s="12">
        <v>19</v>
      </c>
      <c r="D27" s="4"/>
      <c r="E27" s="10">
        <v>0</v>
      </c>
      <c r="F27" s="39">
        <v>2</v>
      </c>
      <c r="G27" s="41" t="s">
        <v>59</v>
      </c>
      <c r="H27" s="15"/>
      <c r="I27" s="4" t="s">
        <v>119</v>
      </c>
      <c r="J27" s="5" t="s">
        <v>91</v>
      </c>
      <c r="K27" s="6"/>
      <c r="L27" s="1">
        <v>1020</v>
      </c>
      <c r="M27" s="7"/>
      <c r="N27" s="8"/>
      <c r="O27" s="8">
        <v>12</v>
      </c>
      <c r="P27" s="9"/>
      <c r="Q27" s="8"/>
      <c r="R27" s="8">
        <v>20</v>
      </c>
      <c r="S27" s="25"/>
    </row>
    <row r="28" spans="1:19" ht="42" customHeight="1">
      <c r="A28" s="23">
        <v>37433</v>
      </c>
      <c r="B28" s="13">
        <v>10</v>
      </c>
      <c r="C28" s="12">
        <v>21</v>
      </c>
      <c r="D28" s="4"/>
      <c r="E28" s="10">
        <v>0</v>
      </c>
      <c r="F28" s="39">
        <v>3</v>
      </c>
      <c r="G28" s="41" t="s">
        <v>57</v>
      </c>
      <c r="H28" s="15"/>
      <c r="I28" s="4" t="s">
        <v>119</v>
      </c>
      <c r="J28" s="5" t="s">
        <v>91</v>
      </c>
      <c r="K28" s="6"/>
      <c r="L28" s="1">
        <v>1015</v>
      </c>
      <c r="M28" s="7"/>
      <c r="N28" s="8"/>
      <c r="O28" s="8">
        <v>13</v>
      </c>
      <c r="P28" s="9"/>
      <c r="Q28" s="8"/>
      <c r="R28" s="8">
        <v>15</v>
      </c>
      <c r="S28" s="25"/>
    </row>
    <row r="29" spans="1:19" ht="42" customHeight="1">
      <c r="A29" s="23">
        <v>37434</v>
      </c>
      <c r="B29" s="13">
        <v>12</v>
      </c>
      <c r="C29" s="12">
        <v>20</v>
      </c>
      <c r="D29" s="4"/>
      <c r="E29" s="10">
        <v>0</v>
      </c>
      <c r="F29" s="39">
        <v>3</v>
      </c>
      <c r="G29" s="41" t="s">
        <v>69</v>
      </c>
      <c r="H29" s="15"/>
      <c r="I29" s="4" t="s">
        <v>63</v>
      </c>
      <c r="J29" s="5" t="s">
        <v>63</v>
      </c>
      <c r="K29" s="6"/>
      <c r="L29" s="1">
        <v>1005</v>
      </c>
      <c r="M29" s="7"/>
      <c r="N29" s="8"/>
      <c r="O29" s="8">
        <v>9</v>
      </c>
      <c r="P29" s="9"/>
      <c r="Q29" s="8"/>
      <c r="R29" s="8">
        <v>36</v>
      </c>
      <c r="S29" s="25"/>
    </row>
    <row r="30" spans="1:19" ht="42" customHeight="1">
      <c r="A30" s="23">
        <v>37435</v>
      </c>
      <c r="B30" s="13">
        <v>10</v>
      </c>
      <c r="C30" s="12">
        <v>17</v>
      </c>
      <c r="D30" s="4" t="s">
        <v>111</v>
      </c>
      <c r="E30" s="10">
        <v>2.9</v>
      </c>
      <c r="F30" s="39">
        <v>5</v>
      </c>
      <c r="G30" s="41" t="s">
        <v>53</v>
      </c>
      <c r="H30" s="15"/>
      <c r="I30" s="4" t="s">
        <v>63</v>
      </c>
      <c r="J30" s="5" t="s">
        <v>60</v>
      </c>
      <c r="K30" s="6"/>
      <c r="L30" s="1">
        <v>1007</v>
      </c>
      <c r="M30" s="7"/>
      <c r="N30" s="8"/>
      <c r="O30" s="8">
        <v>5</v>
      </c>
      <c r="P30" s="9"/>
      <c r="Q30" s="8"/>
      <c r="R30" s="8">
        <v>60</v>
      </c>
      <c r="S30" s="25" t="s">
        <v>77</v>
      </c>
    </row>
    <row r="31" spans="1:19" ht="42" customHeight="1">
      <c r="A31" s="23">
        <v>37436</v>
      </c>
      <c r="B31" s="13">
        <v>15</v>
      </c>
      <c r="C31" s="12">
        <v>19</v>
      </c>
      <c r="D31" s="4"/>
      <c r="E31" s="10">
        <v>0</v>
      </c>
      <c r="F31" s="39">
        <v>5</v>
      </c>
      <c r="G31" s="41" t="s">
        <v>53</v>
      </c>
      <c r="H31" s="15"/>
      <c r="I31" s="4" t="s">
        <v>63</v>
      </c>
      <c r="J31" s="5" t="s">
        <v>60</v>
      </c>
      <c r="K31" s="6"/>
      <c r="L31" s="1">
        <v>1010</v>
      </c>
      <c r="M31" s="7"/>
      <c r="N31" s="8"/>
      <c r="O31" s="8">
        <v>4</v>
      </c>
      <c r="P31" s="9"/>
      <c r="Q31" s="8"/>
      <c r="R31" s="8">
        <v>80</v>
      </c>
      <c r="S31" s="25"/>
    </row>
    <row r="32" spans="1:19" ht="42" customHeight="1">
      <c r="A32" s="23">
        <v>37437</v>
      </c>
      <c r="B32" s="13">
        <v>12</v>
      </c>
      <c r="C32" s="12">
        <v>18</v>
      </c>
      <c r="D32" s="4"/>
      <c r="E32" s="10">
        <v>0</v>
      </c>
      <c r="F32" s="39">
        <v>4</v>
      </c>
      <c r="G32" s="41" t="s">
        <v>53</v>
      </c>
      <c r="H32" s="15"/>
      <c r="I32" s="4" t="s">
        <v>63</v>
      </c>
      <c r="J32" s="5" t="s">
        <v>60</v>
      </c>
      <c r="K32" s="6"/>
      <c r="L32" s="1">
        <v>1013</v>
      </c>
      <c r="M32" s="7"/>
      <c r="N32" s="8"/>
      <c r="O32" s="8">
        <v>6</v>
      </c>
      <c r="P32" s="9"/>
      <c r="Q32" s="8"/>
      <c r="R32" s="8">
        <v>70</v>
      </c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0" t="s">
        <v>22</v>
      </c>
      <c r="B100" s="70"/>
      <c r="C100" s="70"/>
      <c r="D100" s="16">
        <f>AVERAGE(B3:B33,C3:C33)</f>
        <v>16.466666666666665</v>
      </c>
      <c r="E100" s="70" t="s">
        <v>31</v>
      </c>
      <c r="F100" s="70"/>
      <c r="G100" s="70"/>
      <c r="H100" s="70"/>
      <c r="I100" s="17">
        <f>SUM(E3:E33)</f>
        <v>74.70000000000002</v>
      </c>
      <c r="J100" s="70" t="s">
        <v>38</v>
      </c>
      <c r="K100" s="70"/>
      <c r="L100" s="18">
        <f>SUM(O3:O33)</f>
        <v>212.5</v>
      </c>
    </row>
    <row r="101" spans="1:12" ht="30" customHeight="1">
      <c r="A101" s="70" t="s">
        <v>27</v>
      </c>
      <c r="B101" s="70"/>
      <c r="C101" s="70"/>
      <c r="D101" s="16">
        <f>AVERAGE(B3:B33)</f>
        <v>12.133333333333333</v>
      </c>
      <c r="E101" s="70" t="s">
        <v>32</v>
      </c>
      <c r="F101" s="70"/>
      <c r="G101" s="70"/>
      <c r="H101" s="70"/>
      <c r="I101" s="17">
        <f>AVERAGE(E3:E33)</f>
        <v>2.4900000000000007</v>
      </c>
      <c r="J101" s="70" t="s">
        <v>39</v>
      </c>
      <c r="K101" s="70"/>
      <c r="L101" s="18">
        <f>COUNTIF(R3:R33,"&lt;31")</f>
        <v>11</v>
      </c>
    </row>
    <row r="102" spans="1:12" ht="30" customHeight="1">
      <c r="A102" s="70" t="s">
        <v>28</v>
      </c>
      <c r="B102" s="70"/>
      <c r="C102" s="70"/>
      <c r="D102" s="16">
        <f>AVERAGE(C3:C33)</f>
        <v>20.8</v>
      </c>
      <c r="E102" s="70" t="s">
        <v>33</v>
      </c>
      <c r="F102" s="70"/>
      <c r="G102" s="70"/>
      <c r="H102" s="70"/>
      <c r="I102" s="17">
        <f>MAX(E3:E33)</f>
        <v>19.2</v>
      </c>
      <c r="J102" s="70" t="s">
        <v>41</v>
      </c>
      <c r="K102" s="70"/>
      <c r="L102" s="18">
        <f>COUNTIF(C3:C33,"&gt;19")</f>
        <v>19</v>
      </c>
    </row>
    <row r="103" spans="1:12" ht="30" customHeight="1">
      <c r="A103" s="70" t="s">
        <v>23</v>
      </c>
      <c r="B103" s="70"/>
      <c r="C103" s="70"/>
      <c r="D103" s="18">
        <f>MAX(B3:B33,C3:C33)</f>
        <v>28</v>
      </c>
      <c r="E103" s="70" t="s">
        <v>34</v>
      </c>
      <c r="F103" s="70"/>
      <c r="G103" s="70"/>
      <c r="H103" s="70"/>
      <c r="I103" s="18">
        <f>COUNTA(S3:S33)</f>
        <v>14</v>
      </c>
      <c r="J103" s="70" t="s">
        <v>37</v>
      </c>
      <c r="K103" s="70"/>
      <c r="L103" s="18">
        <f>COUNTA(N3:N33)</f>
        <v>3</v>
      </c>
    </row>
    <row r="104" spans="1:12" ht="30" customHeight="1">
      <c r="A104" s="70" t="s">
        <v>24</v>
      </c>
      <c r="B104" s="70"/>
      <c r="C104" s="70"/>
      <c r="D104" s="18">
        <f>MIN(B3:B33,C3:C33)</f>
        <v>6</v>
      </c>
      <c r="E104" s="70" t="s">
        <v>35</v>
      </c>
      <c r="F104" s="70"/>
      <c r="G104" s="70"/>
      <c r="H104" s="70"/>
      <c r="I104" s="18">
        <f>COUNTIF(S3:S33,"R")</f>
        <v>14</v>
      </c>
      <c r="J104" s="70" t="s">
        <v>47</v>
      </c>
      <c r="K104" s="70"/>
      <c r="L104" s="43">
        <f>AVERAGE(F3:F33)</f>
        <v>2.9</v>
      </c>
    </row>
    <row r="105" spans="1:12" ht="30" customHeight="1">
      <c r="A105" s="70" t="s">
        <v>26</v>
      </c>
      <c r="B105" s="70"/>
      <c r="C105" s="70"/>
      <c r="D105" s="18">
        <f>MAX(B3:B33)</f>
        <v>18</v>
      </c>
      <c r="E105" s="70" t="s">
        <v>36</v>
      </c>
      <c r="F105" s="70"/>
      <c r="G105" s="70"/>
      <c r="H105" s="70"/>
      <c r="I105" s="18">
        <f>COUNTIF(S3:S33,"S")</f>
        <v>0</v>
      </c>
      <c r="J105" s="70" t="s">
        <v>48</v>
      </c>
      <c r="K105" s="70"/>
      <c r="L105" s="43">
        <f>AVERAGE(H3:H33)</f>
        <v>27.30526315789474</v>
      </c>
    </row>
    <row r="106" spans="1:12" ht="30" customHeight="1">
      <c r="A106" s="70" t="s">
        <v>25</v>
      </c>
      <c r="B106" s="70"/>
      <c r="C106" s="70"/>
      <c r="D106" s="18">
        <f>MIN(C3:C33)</f>
        <v>14</v>
      </c>
      <c r="E106" s="70" t="s">
        <v>61</v>
      </c>
      <c r="F106" s="70"/>
      <c r="G106" s="70"/>
      <c r="H106" s="70"/>
      <c r="I106" s="18">
        <f>COUNTIF(F3:F33,"&gt;5")</f>
        <v>1</v>
      </c>
      <c r="J106" s="70" t="s">
        <v>49</v>
      </c>
      <c r="K106" s="70"/>
      <c r="L106" s="19">
        <v>0</v>
      </c>
    </row>
    <row r="107" spans="1:12" ht="30" customHeight="1">
      <c r="A107" s="70" t="s">
        <v>29</v>
      </c>
      <c r="B107" s="70"/>
      <c r="C107" s="70"/>
      <c r="D107" s="18">
        <f>COUNTIF(B3:B33,"&lt;1")</f>
        <v>0</v>
      </c>
      <c r="E107" s="70" t="s">
        <v>43</v>
      </c>
      <c r="F107" s="70"/>
      <c r="G107" s="70"/>
      <c r="H107" s="70"/>
      <c r="I107" s="17">
        <f>MAX(H3:H33)</f>
        <v>56.9</v>
      </c>
      <c r="J107" s="70" t="s">
        <v>50</v>
      </c>
      <c r="K107" s="70"/>
      <c r="L107" s="19"/>
    </row>
    <row r="108" spans="1:12" ht="30" customHeight="1">
      <c r="A108" s="70" t="s">
        <v>30</v>
      </c>
      <c r="B108" s="70"/>
      <c r="C108" s="70"/>
      <c r="D108" s="18">
        <f>COUNTIF(C3:C33,"&lt;1")</f>
        <v>0</v>
      </c>
      <c r="E108" s="70" t="s">
        <v>44</v>
      </c>
      <c r="F108" s="70"/>
      <c r="G108" s="70"/>
      <c r="H108" s="70"/>
      <c r="I108" s="18">
        <f>MAX(L3:L33)</f>
        <v>1020</v>
      </c>
      <c r="J108" s="70" t="s">
        <v>51</v>
      </c>
      <c r="K108" s="70"/>
      <c r="L108" s="19"/>
    </row>
    <row r="109" spans="1:12" ht="30" customHeight="1">
      <c r="A109" s="70" t="s">
        <v>40</v>
      </c>
      <c r="B109" s="70"/>
      <c r="C109" s="70"/>
      <c r="D109" s="18">
        <f>MIN(P3:P33)</f>
        <v>4</v>
      </c>
      <c r="E109" s="70" t="s">
        <v>45</v>
      </c>
      <c r="F109" s="70"/>
      <c r="G109" s="70"/>
      <c r="H109" s="70"/>
      <c r="I109" s="18">
        <f>MIN(L3:L33)</f>
        <v>994</v>
      </c>
      <c r="J109" s="70"/>
      <c r="K109" s="70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7"/>
      <c r="H1" s="68"/>
      <c r="I1" s="57" t="s">
        <v>1</v>
      </c>
      <c r="J1" s="58"/>
      <c r="K1" s="63" t="s">
        <v>8</v>
      </c>
      <c r="L1" s="61" t="s">
        <v>10</v>
      </c>
      <c r="M1" s="65" t="s">
        <v>2</v>
      </c>
      <c r="N1" s="52" t="s">
        <v>19</v>
      </c>
      <c r="O1" s="52" t="s">
        <v>20</v>
      </c>
      <c r="P1" s="59" t="s">
        <v>21</v>
      </c>
      <c r="Q1" s="52" t="s">
        <v>14</v>
      </c>
      <c r="R1" s="52" t="s">
        <v>42</v>
      </c>
      <c r="S1" s="54" t="s">
        <v>46</v>
      </c>
    </row>
    <row r="2" spans="1:19" ht="42" customHeight="1">
      <c r="A2" s="22" t="s">
        <v>177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4"/>
      <c r="L2" s="62"/>
      <c r="M2" s="66"/>
      <c r="N2" s="69"/>
      <c r="O2" s="69"/>
      <c r="P2" s="60"/>
      <c r="Q2" s="56"/>
      <c r="R2" s="53"/>
      <c r="S2" s="55"/>
    </row>
    <row r="3" spans="1:19" ht="42" customHeight="1">
      <c r="A3" s="23">
        <v>37438</v>
      </c>
      <c r="B3" s="13">
        <v>7</v>
      </c>
      <c r="C3" s="12">
        <v>19</v>
      </c>
      <c r="D3" s="4"/>
      <c r="E3" s="10">
        <v>0</v>
      </c>
      <c r="F3" s="39">
        <v>4</v>
      </c>
      <c r="G3" s="41" t="s">
        <v>69</v>
      </c>
      <c r="H3" s="15"/>
      <c r="I3" s="4" t="s">
        <v>119</v>
      </c>
      <c r="J3" s="5" t="s">
        <v>63</v>
      </c>
      <c r="K3" s="6"/>
      <c r="L3" s="1">
        <v>1009</v>
      </c>
      <c r="M3" s="7"/>
      <c r="N3" s="8"/>
      <c r="O3" s="8">
        <v>8</v>
      </c>
      <c r="P3" s="9"/>
      <c r="Q3" s="8"/>
      <c r="R3" s="20">
        <v>50</v>
      </c>
      <c r="S3" s="24"/>
    </row>
    <row r="4" spans="1:19" ht="42" customHeight="1">
      <c r="A4" s="23">
        <v>37439</v>
      </c>
      <c r="B4" s="13">
        <v>11</v>
      </c>
      <c r="C4" s="12">
        <v>18</v>
      </c>
      <c r="D4" s="4"/>
      <c r="E4" s="10">
        <v>0</v>
      </c>
      <c r="F4" s="39">
        <v>4</v>
      </c>
      <c r="G4" s="41" t="s">
        <v>69</v>
      </c>
      <c r="H4" s="15"/>
      <c r="I4" s="4" t="s">
        <v>54</v>
      </c>
      <c r="J4" s="5" t="s">
        <v>54</v>
      </c>
      <c r="K4" s="6"/>
      <c r="L4" s="1">
        <v>1001</v>
      </c>
      <c r="M4" s="7"/>
      <c r="N4" s="8"/>
      <c r="O4" s="8">
        <v>1</v>
      </c>
      <c r="P4" s="9"/>
      <c r="Q4" s="8"/>
      <c r="R4" s="8">
        <v>96</v>
      </c>
      <c r="S4" s="25"/>
    </row>
    <row r="5" spans="1:19" ht="42" customHeight="1">
      <c r="A5" s="23">
        <v>37440</v>
      </c>
      <c r="B5" s="13">
        <v>10</v>
      </c>
      <c r="C5" s="12">
        <v>22</v>
      </c>
      <c r="D5" s="4" t="s">
        <v>111</v>
      </c>
      <c r="E5" s="10">
        <v>2</v>
      </c>
      <c r="F5" s="39">
        <v>5</v>
      </c>
      <c r="G5" s="41" t="s">
        <v>57</v>
      </c>
      <c r="H5" s="15"/>
      <c r="I5" s="4" t="s">
        <v>63</v>
      </c>
      <c r="J5" s="5" t="s">
        <v>63</v>
      </c>
      <c r="K5" s="6"/>
      <c r="L5" s="1">
        <v>1000</v>
      </c>
      <c r="M5" s="7"/>
      <c r="N5" s="8"/>
      <c r="O5" s="8">
        <v>5</v>
      </c>
      <c r="P5" s="9"/>
      <c r="Q5" s="8"/>
      <c r="R5" s="8">
        <v>60</v>
      </c>
      <c r="S5" s="25" t="s">
        <v>77</v>
      </c>
    </row>
    <row r="6" spans="1:19" ht="42" customHeight="1">
      <c r="A6" s="23">
        <v>37441</v>
      </c>
      <c r="B6" s="13">
        <v>12</v>
      </c>
      <c r="C6" s="12">
        <v>16</v>
      </c>
      <c r="D6" s="4" t="s">
        <v>111</v>
      </c>
      <c r="E6" s="10">
        <v>2.8</v>
      </c>
      <c r="F6" s="39">
        <v>4</v>
      </c>
      <c r="G6" s="41" t="s">
        <v>69</v>
      </c>
      <c r="H6" s="15"/>
      <c r="I6" s="4" t="s">
        <v>54</v>
      </c>
      <c r="J6" s="5" t="s">
        <v>54</v>
      </c>
      <c r="K6" s="6"/>
      <c r="L6" s="1">
        <v>1013</v>
      </c>
      <c r="M6" s="7"/>
      <c r="N6" s="8"/>
      <c r="O6" s="8"/>
      <c r="P6" s="9"/>
      <c r="Q6" s="8"/>
      <c r="R6" s="8">
        <v>98</v>
      </c>
      <c r="S6" s="25" t="s">
        <v>77</v>
      </c>
    </row>
    <row r="7" spans="1:19" ht="42" customHeight="1">
      <c r="A7" s="23">
        <v>37442</v>
      </c>
      <c r="B7" s="13">
        <v>9</v>
      </c>
      <c r="C7" s="12">
        <v>20</v>
      </c>
      <c r="D7" s="4"/>
      <c r="E7" s="10">
        <v>0</v>
      </c>
      <c r="F7" s="39">
        <v>3</v>
      </c>
      <c r="G7" s="41" t="s">
        <v>57</v>
      </c>
      <c r="H7" s="15"/>
      <c r="I7" s="4" t="s">
        <v>63</v>
      </c>
      <c r="J7" s="5" t="s">
        <v>63</v>
      </c>
      <c r="K7" s="6"/>
      <c r="L7" s="1">
        <v>1013</v>
      </c>
      <c r="M7" s="7"/>
      <c r="N7" s="8"/>
      <c r="O7" s="8">
        <v>7</v>
      </c>
      <c r="P7" s="9"/>
      <c r="Q7" s="8"/>
      <c r="R7" s="8">
        <v>45</v>
      </c>
      <c r="S7" s="25"/>
    </row>
    <row r="8" spans="1:19" ht="42" customHeight="1">
      <c r="A8" s="23">
        <v>37443</v>
      </c>
      <c r="B8" s="13">
        <v>11</v>
      </c>
      <c r="C8" s="12">
        <v>22</v>
      </c>
      <c r="D8" s="4" t="s">
        <v>111</v>
      </c>
      <c r="E8" s="10">
        <v>8</v>
      </c>
      <c r="F8" s="39">
        <v>3</v>
      </c>
      <c r="G8" s="41" t="s">
        <v>193</v>
      </c>
      <c r="H8" s="15"/>
      <c r="I8" s="4" t="s">
        <v>54</v>
      </c>
      <c r="J8" s="5" t="s">
        <v>63</v>
      </c>
      <c r="K8" s="6"/>
      <c r="L8" s="1">
        <v>1010</v>
      </c>
      <c r="M8" s="7"/>
      <c r="N8" s="8"/>
      <c r="O8" s="8">
        <v>6</v>
      </c>
      <c r="P8" s="9"/>
      <c r="Q8" s="8"/>
      <c r="R8" s="8">
        <v>55</v>
      </c>
      <c r="S8" s="25" t="s">
        <v>77</v>
      </c>
    </row>
    <row r="9" spans="1:19" ht="42" customHeight="1">
      <c r="A9" s="23">
        <v>37444</v>
      </c>
      <c r="B9" s="13">
        <v>13</v>
      </c>
      <c r="C9" s="12">
        <v>22</v>
      </c>
      <c r="D9" s="4"/>
      <c r="E9" s="10">
        <v>0</v>
      </c>
      <c r="F9" s="39">
        <v>3</v>
      </c>
      <c r="G9" s="41" t="s">
        <v>53</v>
      </c>
      <c r="H9" s="15"/>
      <c r="I9" s="4" t="s">
        <v>63</v>
      </c>
      <c r="J9" s="5" t="s">
        <v>91</v>
      </c>
      <c r="K9" s="6"/>
      <c r="L9" s="1">
        <v>1012</v>
      </c>
      <c r="M9" s="7"/>
      <c r="N9" s="8"/>
      <c r="O9" s="8">
        <v>11</v>
      </c>
      <c r="P9" s="9"/>
      <c r="Q9" s="8"/>
      <c r="R9" s="8">
        <v>15</v>
      </c>
      <c r="S9" s="25"/>
    </row>
    <row r="10" spans="1:19" ht="42" customHeight="1">
      <c r="A10" s="23">
        <v>37445</v>
      </c>
      <c r="B10" s="13">
        <v>12</v>
      </c>
      <c r="C10" s="12">
        <v>24</v>
      </c>
      <c r="D10" s="4"/>
      <c r="E10" s="10">
        <v>0</v>
      </c>
      <c r="F10" s="39">
        <v>3</v>
      </c>
      <c r="G10" s="41" t="s">
        <v>57</v>
      </c>
      <c r="H10" s="15">
        <v>27.6</v>
      </c>
      <c r="I10" s="4" t="s">
        <v>119</v>
      </c>
      <c r="J10" s="5" t="s">
        <v>91</v>
      </c>
      <c r="K10" s="6"/>
      <c r="L10" s="1">
        <v>1011</v>
      </c>
      <c r="M10" s="7" t="s">
        <v>314</v>
      </c>
      <c r="N10" s="8"/>
      <c r="O10" s="8">
        <v>15</v>
      </c>
      <c r="P10" s="9">
        <v>10</v>
      </c>
      <c r="Q10" s="8">
        <v>60</v>
      </c>
      <c r="R10" s="8">
        <v>15</v>
      </c>
      <c r="S10" s="25"/>
    </row>
    <row r="11" spans="1:19" ht="42" customHeight="1">
      <c r="A11" s="23">
        <v>37446</v>
      </c>
      <c r="B11" s="13">
        <v>14</v>
      </c>
      <c r="C11" s="12">
        <v>27</v>
      </c>
      <c r="D11" s="4"/>
      <c r="E11" s="10">
        <v>0</v>
      </c>
      <c r="F11" s="39">
        <v>4</v>
      </c>
      <c r="G11" s="41" t="s">
        <v>57</v>
      </c>
      <c r="H11" s="15">
        <v>33.1</v>
      </c>
      <c r="I11" s="4" t="s">
        <v>119</v>
      </c>
      <c r="J11" s="5" t="s">
        <v>64</v>
      </c>
      <c r="K11" s="6"/>
      <c r="L11" s="1">
        <v>1006</v>
      </c>
      <c r="M11" s="7" t="s">
        <v>315</v>
      </c>
      <c r="N11" s="8"/>
      <c r="O11" s="8">
        <v>16</v>
      </c>
      <c r="P11" s="9">
        <v>13</v>
      </c>
      <c r="Q11" s="8">
        <v>45</v>
      </c>
      <c r="R11" s="8">
        <v>3</v>
      </c>
      <c r="S11" s="25"/>
    </row>
    <row r="12" spans="1:19" ht="42" customHeight="1">
      <c r="A12" s="23">
        <v>37447</v>
      </c>
      <c r="B12" s="13">
        <v>15</v>
      </c>
      <c r="C12" s="12">
        <v>28</v>
      </c>
      <c r="D12" s="4" t="s">
        <v>274</v>
      </c>
      <c r="E12" s="10">
        <v>17.5</v>
      </c>
      <c r="F12" s="39">
        <v>6</v>
      </c>
      <c r="G12" s="41" t="s">
        <v>183</v>
      </c>
      <c r="H12" s="15">
        <v>58.8</v>
      </c>
      <c r="I12" s="4" t="s">
        <v>119</v>
      </c>
      <c r="J12" s="5" t="s">
        <v>317</v>
      </c>
      <c r="K12" s="6"/>
      <c r="L12" s="1">
        <v>1005</v>
      </c>
      <c r="M12" s="7" t="s">
        <v>318</v>
      </c>
      <c r="N12" s="8" t="s">
        <v>142</v>
      </c>
      <c r="O12" s="8">
        <v>11</v>
      </c>
      <c r="P12" s="9">
        <v>14</v>
      </c>
      <c r="Q12" s="8">
        <v>50</v>
      </c>
      <c r="R12" s="8">
        <v>29</v>
      </c>
      <c r="S12" s="25" t="s">
        <v>77</v>
      </c>
    </row>
    <row r="13" spans="1:19" ht="42" customHeight="1">
      <c r="A13" s="23">
        <v>37448</v>
      </c>
      <c r="B13" s="13">
        <v>13</v>
      </c>
      <c r="C13" s="12">
        <v>20</v>
      </c>
      <c r="D13" s="4" t="s">
        <v>111</v>
      </c>
      <c r="E13" s="10">
        <v>2.5</v>
      </c>
      <c r="F13" s="39">
        <v>3</v>
      </c>
      <c r="G13" s="41" t="s">
        <v>69</v>
      </c>
      <c r="H13" s="15">
        <v>21.6</v>
      </c>
      <c r="I13" s="4" t="s">
        <v>63</v>
      </c>
      <c r="J13" s="5" t="s">
        <v>63</v>
      </c>
      <c r="K13" s="6"/>
      <c r="L13" s="1">
        <v>1016</v>
      </c>
      <c r="M13" s="7" t="s">
        <v>319</v>
      </c>
      <c r="N13" s="8"/>
      <c r="O13" s="8">
        <v>6</v>
      </c>
      <c r="P13" s="9">
        <v>12</v>
      </c>
      <c r="Q13" s="8">
        <v>60</v>
      </c>
      <c r="R13" s="8">
        <v>55</v>
      </c>
      <c r="S13" s="25" t="s">
        <v>77</v>
      </c>
    </row>
    <row r="14" spans="1:19" ht="42" customHeight="1">
      <c r="A14" s="23">
        <v>37449</v>
      </c>
      <c r="B14" s="13">
        <v>10</v>
      </c>
      <c r="C14" s="12">
        <v>23</v>
      </c>
      <c r="D14" s="4"/>
      <c r="E14" s="10">
        <v>0</v>
      </c>
      <c r="F14" s="39">
        <v>2</v>
      </c>
      <c r="G14" s="41" t="s">
        <v>135</v>
      </c>
      <c r="H14" s="15">
        <v>19.4</v>
      </c>
      <c r="I14" s="4" t="s">
        <v>119</v>
      </c>
      <c r="J14" s="5" t="s">
        <v>91</v>
      </c>
      <c r="K14" s="6"/>
      <c r="L14" s="1">
        <v>1018</v>
      </c>
      <c r="M14" s="7" t="s">
        <v>320</v>
      </c>
      <c r="N14" s="8"/>
      <c r="O14" s="8">
        <v>11</v>
      </c>
      <c r="P14" s="9">
        <v>8</v>
      </c>
      <c r="Q14" s="8">
        <v>52</v>
      </c>
      <c r="R14" s="8">
        <v>28</v>
      </c>
      <c r="S14" s="25"/>
    </row>
    <row r="15" spans="1:19" ht="42" customHeight="1">
      <c r="A15" s="23">
        <v>37450</v>
      </c>
      <c r="B15" s="13">
        <v>12</v>
      </c>
      <c r="C15" s="12">
        <v>24</v>
      </c>
      <c r="D15" s="4" t="s">
        <v>321</v>
      </c>
      <c r="E15" s="10">
        <v>0.3</v>
      </c>
      <c r="F15" s="39">
        <v>2</v>
      </c>
      <c r="G15" s="41" t="s">
        <v>62</v>
      </c>
      <c r="H15" s="15">
        <v>25.5</v>
      </c>
      <c r="I15" s="4" t="s">
        <v>63</v>
      </c>
      <c r="J15" s="5" t="s">
        <v>60</v>
      </c>
      <c r="K15" s="6"/>
      <c r="L15" s="1">
        <v>1011</v>
      </c>
      <c r="M15" s="7" t="s">
        <v>322</v>
      </c>
      <c r="N15" s="8" t="s">
        <v>142</v>
      </c>
      <c r="O15" s="8">
        <v>3</v>
      </c>
      <c r="P15" s="9">
        <v>11</v>
      </c>
      <c r="Q15" s="8">
        <v>65</v>
      </c>
      <c r="R15" s="8">
        <v>80</v>
      </c>
      <c r="S15" s="25" t="s">
        <v>77</v>
      </c>
    </row>
    <row r="16" spans="1:19" ht="42" customHeight="1">
      <c r="A16" s="23">
        <v>37451</v>
      </c>
      <c r="B16" s="13">
        <v>16</v>
      </c>
      <c r="C16" s="12">
        <v>25</v>
      </c>
      <c r="D16" s="4" t="s">
        <v>249</v>
      </c>
      <c r="E16" s="10">
        <v>3</v>
      </c>
      <c r="F16" s="39">
        <v>3</v>
      </c>
      <c r="G16" s="41" t="s">
        <v>62</v>
      </c>
      <c r="H16" s="15">
        <v>30.4</v>
      </c>
      <c r="I16" s="4" t="s">
        <v>63</v>
      </c>
      <c r="J16" s="5" t="s">
        <v>60</v>
      </c>
      <c r="K16" s="6"/>
      <c r="L16" s="1">
        <v>1014</v>
      </c>
      <c r="M16" s="7" t="s">
        <v>323</v>
      </c>
      <c r="N16" s="8"/>
      <c r="O16" s="8">
        <v>3</v>
      </c>
      <c r="P16" s="9">
        <v>15</v>
      </c>
      <c r="Q16" s="8">
        <v>75</v>
      </c>
      <c r="R16" s="8">
        <v>80</v>
      </c>
      <c r="S16" s="25" t="s">
        <v>77</v>
      </c>
    </row>
    <row r="17" spans="1:19" ht="42" customHeight="1">
      <c r="A17" s="23">
        <v>37452</v>
      </c>
      <c r="B17" s="13">
        <v>15</v>
      </c>
      <c r="C17" s="12">
        <v>18</v>
      </c>
      <c r="D17" s="4"/>
      <c r="E17" s="10">
        <v>0</v>
      </c>
      <c r="F17" s="39">
        <v>2</v>
      </c>
      <c r="G17" s="41" t="s">
        <v>193</v>
      </c>
      <c r="H17" s="15">
        <v>21.1</v>
      </c>
      <c r="I17" s="4" t="s">
        <v>54</v>
      </c>
      <c r="J17" s="5" t="s">
        <v>54</v>
      </c>
      <c r="K17" s="6"/>
      <c r="L17" s="1">
        <v>1012</v>
      </c>
      <c r="M17" s="7" t="s">
        <v>324</v>
      </c>
      <c r="N17" s="8"/>
      <c r="O17" s="8"/>
      <c r="P17" s="9">
        <v>14</v>
      </c>
      <c r="Q17" s="8">
        <v>85</v>
      </c>
      <c r="R17" s="8">
        <v>100</v>
      </c>
      <c r="S17" s="25"/>
    </row>
    <row r="18" spans="1:19" ht="42" customHeight="1">
      <c r="A18" s="23">
        <v>37453</v>
      </c>
      <c r="B18" s="13">
        <v>16</v>
      </c>
      <c r="C18" s="12">
        <v>23</v>
      </c>
      <c r="D18" s="4" t="s">
        <v>325</v>
      </c>
      <c r="E18" s="44">
        <v>50.8</v>
      </c>
      <c r="F18" s="39">
        <v>4</v>
      </c>
      <c r="G18" s="41" t="s">
        <v>62</v>
      </c>
      <c r="H18" s="15">
        <v>38.8</v>
      </c>
      <c r="I18" s="4" t="s">
        <v>54</v>
      </c>
      <c r="J18" s="5" t="s">
        <v>326</v>
      </c>
      <c r="K18" s="6"/>
      <c r="L18" s="1">
        <v>1005</v>
      </c>
      <c r="M18" s="7" t="s">
        <v>327</v>
      </c>
      <c r="N18" s="8" t="s">
        <v>142</v>
      </c>
      <c r="O18" s="8">
        <v>1</v>
      </c>
      <c r="P18" s="9">
        <v>15</v>
      </c>
      <c r="Q18" s="8">
        <v>82</v>
      </c>
      <c r="R18" s="8">
        <v>95</v>
      </c>
      <c r="S18" s="25" t="s">
        <v>77</v>
      </c>
    </row>
    <row r="19" spans="1:19" ht="42" customHeight="1">
      <c r="A19" s="23">
        <v>37454</v>
      </c>
      <c r="B19" s="13">
        <v>16</v>
      </c>
      <c r="C19" s="12">
        <v>18</v>
      </c>
      <c r="D19" s="4" t="s">
        <v>328</v>
      </c>
      <c r="E19" s="10">
        <v>5.8</v>
      </c>
      <c r="F19" s="39">
        <v>2</v>
      </c>
      <c r="G19" s="41" t="s">
        <v>53</v>
      </c>
      <c r="H19" s="15">
        <v>18.3</v>
      </c>
      <c r="I19" s="4" t="s">
        <v>54</v>
      </c>
      <c r="J19" s="5" t="s">
        <v>54</v>
      </c>
      <c r="K19" s="6"/>
      <c r="L19" s="1">
        <v>1003</v>
      </c>
      <c r="M19" s="7" t="s">
        <v>329</v>
      </c>
      <c r="N19" s="8"/>
      <c r="O19" s="8"/>
      <c r="P19" s="9">
        <v>15</v>
      </c>
      <c r="Q19" s="8">
        <v>90</v>
      </c>
      <c r="R19" s="8">
        <v>100</v>
      </c>
      <c r="S19" s="25" t="s">
        <v>77</v>
      </c>
    </row>
    <row r="20" spans="1:19" ht="42" customHeight="1">
      <c r="A20" s="23">
        <v>37455</v>
      </c>
      <c r="B20" s="13">
        <v>12</v>
      </c>
      <c r="C20" s="12">
        <v>16</v>
      </c>
      <c r="D20" s="4" t="s">
        <v>330</v>
      </c>
      <c r="E20" s="10">
        <v>1</v>
      </c>
      <c r="F20" s="39">
        <v>3</v>
      </c>
      <c r="G20" s="41" t="s">
        <v>69</v>
      </c>
      <c r="H20" s="15">
        <v>29.1</v>
      </c>
      <c r="I20" s="4" t="s">
        <v>54</v>
      </c>
      <c r="J20" s="5" t="s">
        <v>54</v>
      </c>
      <c r="K20" s="6"/>
      <c r="L20" s="1">
        <v>1008</v>
      </c>
      <c r="M20" s="7" t="s">
        <v>331</v>
      </c>
      <c r="N20" s="8"/>
      <c r="O20" s="8"/>
      <c r="P20" s="9">
        <v>11</v>
      </c>
      <c r="Q20" s="8">
        <v>87</v>
      </c>
      <c r="R20" s="8">
        <v>100</v>
      </c>
      <c r="S20" s="25" t="s">
        <v>77</v>
      </c>
    </row>
    <row r="21" spans="1:19" ht="42" customHeight="1">
      <c r="A21" s="23">
        <v>37456</v>
      </c>
      <c r="B21" s="13">
        <v>10</v>
      </c>
      <c r="C21" s="12">
        <v>18</v>
      </c>
      <c r="D21" s="4" t="s">
        <v>306</v>
      </c>
      <c r="E21" s="10">
        <v>4.3</v>
      </c>
      <c r="F21" s="39">
        <v>2</v>
      </c>
      <c r="G21" s="41" t="s">
        <v>53</v>
      </c>
      <c r="H21" s="15">
        <v>23.4</v>
      </c>
      <c r="I21" s="4" t="s">
        <v>54</v>
      </c>
      <c r="J21" s="5" t="s">
        <v>54</v>
      </c>
      <c r="K21" s="6"/>
      <c r="L21" s="1">
        <v>1012</v>
      </c>
      <c r="M21" s="7" t="s">
        <v>332</v>
      </c>
      <c r="N21" s="8"/>
      <c r="O21" s="8"/>
      <c r="P21" s="9">
        <v>10</v>
      </c>
      <c r="Q21" s="8">
        <v>85</v>
      </c>
      <c r="R21" s="8">
        <v>97</v>
      </c>
      <c r="S21" s="25" t="s">
        <v>77</v>
      </c>
    </row>
    <row r="22" spans="1:19" ht="42" customHeight="1">
      <c r="A22" s="23">
        <v>37457</v>
      </c>
      <c r="B22" s="13">
        <v>12</v>
      </c>
      <c r="C22" s="12">
        <v>21</v>
      </c>
      <c r="D22" s="4"/>
      <c r="E22" s="10">
        <v>0</v>
      </c>
      <c r="F22" s="39">
        <v>2</v>
      </c>
      <c r="G22" s="41" t="s">
        <v>53</v>
      </c>
      <c r="H22" s="15">
        <v>18.1</v>
      </c>
      <c r="I22" s="4" t="s">
        <v>54</v>
      </c>
      <c r="J22" s="5" t="s">
        <v>63</v>
      </c>
      <c r="K22" s="6"/>
      <c r="L22" s="1">
        <v>1013</v>
      </c>
      <c r="M22" s="7" t="s">
        <v>333</v>
      </c>
      <c r="N22" s="8"/>
      <c r="O22" s="8">
        <v>4</v>
      </c>
      <c r="P22" s="9">
        <v>11</v>
      </c>
      <c r="Q22" s="8">
        <v>60</v>
      </c>
      <c r="R22" s="8">
        <v>60</v>
      </c>
      <c r="S22" s="25"/>
    </row>
    <row r="23" spans="1:19" ht="42" customHeight="1">
      <c r="A23" s="23">
        <v>37458</v>
      </c>
      <c r="B23" s="13">
        <v>11</v>
      </c>
      <c r="C23" s="12">
        <v>23</v>
      </c>
      <c r="D23" s="4" t="s">
        <v>334</v>
      </c>
      <c r="E23" s="10">
        <v>6.1</v>
      </c>
      <c r="F23" s="39">
        <v>4</v>
      </c>
      <c r="G23" s="41" t="s">
        <v>53</v>
      </c>
      <c r="H23" s="15">
        <v>35.4</v>
      </c>
      <c r="I23" s="4" t="s">
        <v>67</v>
      </c>
      <c r="J23" s="5" t="s">
        <v>91</v>
      </c>
      <c r="K23" s="6"/>
      <c r="L23" s="1">
        <v>1005</v>
      </c>
      <c r="M23" s="7" t="s">
        <v>335</v>
      </c>
      <c r="N23" s="8" t="s">
        <v>142</v>
      </c>
      <c r="O23" s="8">
        <v>9</v>
      </c>
      <c r="P23" s="9">
        <v>10</v>
      </c>
      <c r="Q23" s="8">
        <v>60</v>
      </c>
      <c r="R23" s="8">
        <v>29</v>
      </c>
      <c r="S23" s="25" t="s">
        <v>77</v>
      </c>
    </row>
    <row r="24" spans="1:19" ht="42" customHeight="1">
      <c r="A24" s="23">
        <v>37459</v>
      </c>
      <c r="B24" s="13">
        <v>11</v>
      </c>
      <c r="C24" s="12">
        <v>18</v>
      </c>
      <c r="D24" s="4" t="s">
        <v>301</v>
      </c>
      <c r="E24" s="10">
        <v>0.9</v>
      </c>
      <c r="F24" s="39">
        <v>3</v>
      </c>
      <c r="G24" s="41" t="s">
        <v>53</v>
      </c>
      <c r="H24" s="15">
        <v>31.1</v>
      </c>
      <c r="I24" s="4" t="s">
        <v>54</v>
      </c>
      <c r="J24" s="5" t="s">
        <v>60</v>
      </c>
      <c r="K24" s="6"/>
      <c r="L24" s="1">
        <v>1010</v>
      </c>
      <c r="M24" s="7" t="s">
        <v>336</v>
      </c>
      <c r="N24" s="8"/>
      <c r="O24" s="8">
        <v>3</v>
      </c>
      <c r="P24" s="9">
        <v>10</v>
      </c>
      <c r="Q24" s="8">
        <v>70</v>
      </c>
      <c r="R24" s="8">
        <v>80</v>
      </c>
      <c r="S24" s="25" t="s">
        <v>77</v>
      </c>
    </row>
    <row r="25" spans="1:19" ht="42" customHeight="1">
      <c r="A25" s="23">
        <v>37460</v>
      </c>
      <c r="B25" s="13">
        <v>10</v>
      </c>
      <c r="C25" s="12">
        <v>19</v>
      </c>
      <c r="D25" s="4"/>
      <c r="E25" s="10">
        <v>0</v>
      </c>
      <c r="F25" s="39">
        <v>3</v>
      </c>
      <c r="G25" s="41" t="s">
        <v>69</v>
      </c>
      <c r="H25" s="15">
        <v>25.9</v>
      </c>
      <c r="I25" s="4" t="s">
        <v>63</v>
      </c>
      <c r="J25" s="5" t="s">
        <v>60</v>
      </c>
      <c r="K25" s="6"/>
      <c r="L25" s="1">
        <v>1008</v>
      </c>
      <c r="M25" s="7" t="s">
        <v>337</v>
      </c>
      <c r="N25" s="8"/>
      <c r="O25" s="8">
        <v>2</v>
      </c>
      <c r="P25" s="9">
        <v>9</v>
      </c>
      <c r="Q25" s="8">
        <v>65</v>
      </c>
      <c r="R25" s="8">
        <v>85</v>
      </c>
      <c r="S25" s="25"/>
    </row>
    <row r="26" spans="1:19" ht="42" customHeight="1">
      <c r="A26" s="23">
        <v>37461</v>
      </c>
      <c r="B26" s="13">
        <v>12</v>
      </c>
      <c r="C26" s="12">
        <v>19</v>
      </c>
      <c r="D26" s="4" t="s">
        <v>111</v>
      </c>
      <c r="E26" s="10">
        <v>1.7</v>
      </c>
      <c r="F26" s="39">
        <v>4</v>
      </c>
      <c r="G26" s="41" t="s">
        <v>53</v>
      </c>
      <c r="H26" s="15">
        <v>32.9</v>
      </c>
      <c r="I26" s="4" t="s">
        <v>63</v>
      </c>
      <c r="J26" s="5" t="s">
        <v>60</v>
      </c>
      <c r="K26" s="6"/>
      <c r="L26" s="1">
        <v>1004</v>
      </c>
      <c r="M26" s="7" t="s">
        <v>338</v>
      </c>
      <c r="N26" s="8"/>
      <c r="O26" s="8">
        <v>1</v>
      </c>
      <c r="P26" s="9">
        <v>11</v>
      </c>
      <c r="Q26" s="8">
        <v>70</v>
      </c>
      <c r="R26" s="8">
        <v>92</v>
      </c>
      <c r="S26" s="25" t="s">
        <v>77</v>
      </c>
    </row>
    <row r="27" spans="1:19" ht="42" customHeight="1">
      <c r="A27" s="23">
        <v>37462</v>
      </c>
      <c r="B27" s="13">
        <v>12</v>
      </c>
      <c r="C27" s="12">
        <v>17</v>
      </c>
      <c r="D27" s="4"/>
      <c r="E27" s="10">
        <v>0</v>
      </c>
      <c r="F27" s="39">
        <v>3</v>
      </c>
      <c r="G27" s="41" t="s">
        <v>59</v>
      </c>
      <c r="H27" s="15">
        <v>28</v>
      </c>
      <c r="I27" s="4" t="s">
        <v>54</v>
      </c>
      <c r="J27" s="5" t="s">
        <v>60</v>
      </c>
      <c r="K27" s="6"/>
      <c r="L27" s="1">
        <v>1009</v>
      </c>
      <c r="M27" s="7" t="s">
        <v>339</v>
      </c>
      <c r="N27" s="8"/>
      <c r="O27" s="8">
        <v>1</v>
      </c>
      <c r="P27" s="9">
        <v>11</v>
      </c>
      <c r="Q27" s="8">
        <v>60</v>
      </c>
      <c r="R27" s="8">
        <v>87</v>
      </c>
      <c r="S27" s="25"/>
    </row>
    <row r="28" spans="1:19" ht="42" customHeight="1">
      <c r="A28" s="23">
        <v>37463</v>
      </c>
      <c r="B28" s="13">
        <v>11</v>
      </c>
      <c r="C28" s="12">
        <v>16</v>
      </c>
      <c r="D28" s="4" t="s">
        <v>340</v>
      </c>
      <c r="E28" s="10">
        <v>0.6</v>
      </c>
      <c r="F28" s="39">
        <v>2</v>
      </c>
      <c r="G28" s="41" t="s">
        <v>69</v>
      </c>
      <c r="H28" s="15">
        <v>20.9</v>
      </c>
      <c r="I28" s="4" t="s">
        <v>54</v>
      </c>
      <c r="J28" s="5" t="s">
        <v>54</v>
      </c>
      <c r="K28" s="6"/>
      <c r="L28" s="1">
        <v>1012</v>
      </c>
      <c r="M28" s="7" t="s">
        <v>341</v>
      </c>
      <c r="N28" s="8"/>
      <c r="O28" s="8"/>
      <c r="P28" s="9">
        <v>10</v>
      </c>
      <c r="Q28" s="8">
        <v>82</v>
      </c>
      <c r="R28" s="8">
        <v>98</v>
      </c>
      <c r="S28" s="25" t="s">
        <v>77</v>
      </c>
    </row>
    <row r="29" spans="1:19" ht="42" customHeight="1">
      <c r="A29" s="23">
        <v>37464</v>
      </c>
      <c r="B29" s="13">
        <v>13</v>
      </c>
      <c r="C29" s="12">
        <v>21</v>
      </c>
      <c r="D29" s="4" t="s">
        <v>342</v>
      </c>
      <c r="E29" s="10">
        <v>1.4</v>
      </c>
      <c r="F29" s="39">
        <v>2</v>
      </c>
      <c r="G29" s="41" t="s">
        <v>57</v>
      </c>
      <c r="H29" s="15">
        <v>17.6</v>
      </c>
      <c r="I29" s="4" t="s">
        <v>54</v>
      </c>
      <c r="J29" s="5" t="s">
        <v>60</v>
      </c>
      <c r="K29" s="6"/>
      <c r="L29" s="1">
        <v>1017</v>
      </c>
      <c r="M29" s="7" t="s">
        <v>343</v>
      </c>
      <c r="N29" s="8"/>
      <c r="O29" s="8">
        <v>3</v>
      </c>
      <c r="P29" s="9">
        <v>12</v>
      </c>
      <c r="Q29" s="8">
        <v>70</v>
      </c>
      <c r="R29" s="8">
        <v>78</v>
      </c>
      <c r="S29" s="25" t="s">
        <v>77</v>
      </c>
    </row>
    <row r="30" spans="1:19" ht="42" customHeight="1">
      <c r="A30" s="23">
        <v>37465</v>
      </c>
      <c r="B30" s="13">
        <v>13</v>
      </c>
      <c r="C30" s="12">
        <v>26</v>
      </c>
      <c r="D30" s="4"/>
      <c r="E30" s="10">
        <v>0</v>
      </c>
      <c r="F30" s="39">
        <v>3</v>
      </c>
      <c r="G30" s="41" t="s">
        <v>183</v>
      </c>
      <c r="H30" s="15">
        <v>26.2</v>
      </c>
      <c r="I30" s="4" t="s">
        <v>67</v>
      </c>
      <c r="J30" s="5" t="s">
        <v>64</v>
      </c>
      <c r="K30" s="6"/>
      <c r="L30" s="1">
        <v>1018</v>
      </c>
      <c r="M30" s="7" t="s">
        <v>344</v>
      </c>
      <c r="N30" s="8"/>
      <c r="O30" s="8">
        <v>15.5</v>
      </c>
      <c r="P30" s="9">
        <v>11</v>
      </c>
      <c r="Q30" s="8">
        <v>30</v>
      </c>
      <c r="R30" s="8">
        <v>0</v>
      </c>
      <c r="S30" s="25"/>
    </row>
    <row r="31" spans="1:19" ht="42" customHeight="1">
      <c r="A31" s="23">
        <v>37466</v>
      </c>
      <c r="B31" s="13">
        <v>13</v>
      </c>
      <c r="C31" s="12">
        <v>30</v>
      </c>
      <c r="D31" s="4"/>
      <c r="E31" s="10">
        <v>0</v>
      </c>
      <c r="F31" s="39">
        <v>2</v>
      </c>
      <c r="G31" s="41" t="s">
        <v>135</v>
      </c>
      <c r="H31" s="15">
        <v>22</v>
      </c>
      <c r="I31" s="4" t="s">
        <v>67</v>
      </c>
      <c r="J31" s="5" t="s">
        <v>91</v>
      </c>
      <c r="K31" s="6"/>
      <c r="L31" s="1">
        <v>1017</v>
      </c>
      <c r="M31" s="7" t="s">
        <v>345</v>
      </c>
      <c r="N31" s="8"/>
      <c r="O31" s="8">
        <v>13</v>
      </c>
      <c r="P31" s="9">
        <v>12</v>
      </c>
      <c r="Q31" s="8">
        <v>35</v>
      </c>
      <c r="R31" s="8">
        <v>25</v>
      </c>
      <c r="S31" s="25"/>
    </row>
    <row r="32" spans="1:19" ht="42" customHeight="1">
      <c r="A32" s="23">
        <v>37467</v>
      </c>
      <c r="B32" s="13">
        <v>15</v>
      </c>
      <c r="C32" s="12">
        <v>30</v>
      </c>
      <c r="D32" s="4"/>
      <c r="E32" s="10">
        <v>0</v>
      </c>
      <c r="F32" s="39">
        <v>2</v>
      </c>
      <c r="G32" s="41" t="s">
        <v>135</v>
      </c>
      <c r="H32" s="15">
        <v>22.1</v>
      </c>
      <c r="I32" s="4" t="s">
        <v>67</v>
      </c>
      <c r="J32" s="5" t="s">
        <v>91</v>
      </c>
      <c r="K32" s="6"/>
      <c r="L32" s="1">
        <v>1006</v>
      </c>
      <c r="M32" s="7" t="s">
        <v>346</v>
      </c>
      <c r="N32" s="8"/>
      <c r="O32" s="8">
        <v>14</v>
      </c>
      <c r="P32" s="9">
        <v>13</v>
      </c>
      <c r="Q32" s="8">
        <v>38</v>
      </c>
      <c r="R32" s="8">
        <v>15</v>
      </c>
      <c r="S32" s="25"/>
    </row>
    <row r="33" spans="1:19" ht="42" customHeight="1">
      <c r="A33" s="26">
        <v>37468</v>
      </c>
      <c r="B33" s="27">
        <v>15</v>
      </c>
      <c r="C33" s="28">
        <v>29</v>
      </c>
      <c r="D33" s="29" t="s">
        <v>347</v>
      </c>
      <c r="E33" s="30">
        <v>13.4</v>
      </c>
      <c r="F33" s="40">
        <v>2</v>
      </c>
      <c r="G33" s="42" t="s">
        <v>183</v>
      </c>
      <c r="H33" s="31">
        <v>26</v>
      </c>
      <c r="I33" s="29" t="s">
        <v>119</v>
      </c>
      <c r="J33" s="32" t="s">
        <v>63</v>
      </c>
      <c r="K33" s="33"/>
      <c r="L33" s="34">
        <v>1003</v>
      </c>
      <c r="M33" s="35" t="s">
        <v>348</v>
      </c>
      <c r="N33" s="36" t="s">
        <v>142</v>
      </c>
      <c r="O33" s="36">
        <v>8</v>
      </c>
      <c r="P33" s="37">
        <v>14</v>
      </c>
      <c r="Q33" s="36">
        <v>70</v>
      </c>
      <c r="R33" s="36">
        <v>40</v>
      </c>
      <c r="S33" s="38" t="s">
        <v>77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0" t="s">
        <v>22</v>
      </c>
      <c r="B100" s="70"/>
      <c r="C100" s="70"/>
      <c r="D100" s="16">
        <f>AVERAGE(B3:B33,C3:C33)</f>
        <v>17</v>
      </c>
      <c r="E100" s="70" t="s">
        <v>31</v>
      </c>
      <c r="F100" s="70"/>
      <c r="G100" s="70"/>
      <c r="H100" s="70"/>
      <c r="I100" s="17">
        <f>SUM(E3:E33)</f>
        <v>122.1</v>
      </c>
      <c r="J100" s="70" t="s">
        <v>38</v>
      </c>
      <c r="K100" s="70"/>
      <c r="L100" s="18">
        <f>SUM(O3:O33)</f>
        <v>177.5</v>
      </c>
    </row>
    <row r="101" spans="1:12" ht="30" customHeight="1">
      <c r="A101" s="70" t="s">
        <v>27</v>
      </c>
      <c r="B101" s="70"/>
      <c r="C101" s="70"/>
      <c r="D101" s="16">
        <f>AVERAGE(B3:B33)</f>
        <v>12.32258064516129</v>
      </c>
      <c r="E101" s="70" t="s">
        <v>32</v>
      </c>
      <c r="F101" s="70"/>
      <c r="G101" s="70"/>
      <c r="H101" s="70"/>
      <c r="I101" s="17">
        <f>AVERAGE(E3:E33)</f>
        <v>3.9387096774193546</v>
      </c>
      <c r="J101" s="70" t="s">
        <v>39</v>
      </c>
      <c r="K101" s="70"/>
      <c r="L101" s="18">
        <f>COUNTIF(R3:R33,"&lt;31")</f>
        <v>9</v>
      </c>
    </row>
    <row r="102" spans="1:12" ht="30" customHeight="1">
      <c r="A102" s="70" t="s">
        <v>28</v>
      </c>
      <c r="B102" s="70"/>
      <c r="C102" s="70"/>
      <c r="D102" s="16">
        <f>AVERAGE(C3:C33)</f>
        <v>21.677419354838708</v>
      </c>
      <c r="E102" s="70" t="s">
        <v>33</v>
      </c>
      <c r="F102" s="70"/>
      <c r="G102" s="70"/>
      <c r="H102" s="70"/>
      <c r="I102" s="17">
        <f>MAX(E3:E33)</f>
        <v>50.8</v>
      </c>
      <c r="J102" s="70" t="s">
        <v>41</v>
      </c>
      <c r="K102" s="70"/>
      <c r="L102" s="18">
        <f>COUNTIF(C3:C33,"&gt;19")</f>
        <v>19</v>
      </c>
    </row>
    <row r="103" spans="1:12" ht="30" customHeight="1">
      <c r="A103" s="70" t="s">
        <v>23</v>
      </c>
      <c r="B103" s="70"/>
      <c r="C103" s="70"/>
      <c r="D103" s="18">
        <f>MAX(B3:B33,C7:C33)</f>
        <v>30</v>
      </c>
      <c r="E103" s="70" t="s">
        <v>34</v>
      </c>
      <c r="F103" s="70"/>
      <c r="G103" s="70"/>
      <c r="H103" s="70"/>
      <c r="I103" s="18">
        <f>COUNTA(S3:S33)</f>
        <v>17</v>
      </c>
      <c r="J103" s="70" t="s">
        <v>37</v>
      </c>
      <c r="K103" s="70"/>
      <c r="L103" s="18">
        <f>COUNTA(N3:N33)</f>
        <v>5</v>
      </c>
    </row>
    <row r="104" spans="1:12" ht="30" customHeight="1">
      <c r="A104" s="70" t="s">
        <v>24</v>
      </c>
      <c r="B104" s="70"/>
      <c r="C104" s="70"/>
      <c r="D104" s="18">
        <f>MIN(B3:B33,C3:C33)</f>
        <v>7</v>
      </c>
      <c r="E104" s="70" t="s">
        <v>35</v>
      </c>
      <c r="F104" s="70"/>
      <c r="G104" s="70"/>
      <c r="H104" s="70"/>
      <c r="I104" s="18">
        <f>COUNTIF(S3:S33,"R")</f>
        <v>17</v>
      </c>
      <c r="J104" s="70" t="s">
        <v>47</v>
      </c>
      <c r="K104" s="70"/>
      <c r="L104" s="43">
        <f>AVERAGE(F3:F33)</f>
        <v>3.032258064516129</v>
      </c>
    </row>
    <row r="105" spans="1:12" ht="30" customHeight="1">
      <c r="A105" s="70" t="s">
        <v>26</v>
      </c>
      <c r="B105" s="70"/>
      <c r="C105" s="70"/>
      <c r="D105" s="18">
        <f>MAX(B3:B33)</f>
        <v>16</v>
      </c>
      <c r="E105" s="70" t="s">
        <v>36</v>
      </c>
      <c r="F105" s="70"/>
      <c r="G105" s="70"/>
      <c r="H105" s="70"/>
      <c r="I105" s="18">
        <f>COUNTIF(S3:S33,"S")</f>
        <v>0</v>
      </c>
      <c r="J105" s="70" t="s">
        <v>48</v>
      </c>
      <c r="K105" s="70"/>
      <c r="L105" s="43">
        <f>AVERAGE(H3:H33)</f>
        <v>27.220833333333335</v>
      </c>
    </row>
    <row r="106" spans="1:12" ht="30" customHeight="1">
      <c r="A106" s="70" t="s">
        <v>25</v>
      </c>
      <c r="B106" s="70"/>
      <c r="C106" s="70"/>
      <c r="D106" s="18">
        <f>MIN(C3:C33)</f>
        <v>16</v>
      </c>
      <c r="E106" s="70" t="s">
        <v>61</v>
      </c>
      <c r="F106" s="70"/>
      <c r="G106" s="70"/>
      <c r="H106" s="70"/>
      <c r="I106" s="18">
        <f>COUNTIF(F3:F33,"&gt;5")</f>
        <v>1</v>
      </c>
      <c r="J106" s="70" t="s">
        <v>49</v>
      </c>
      <c r="K106" s="70"/>
      <c r="L106" s="19">
        <v>0</v>
      </c>
    </row>
    <row r="107" spans="1:12" ht="30" customHeight="1">
      <c r="A107" s="70" t="s">
        <v>29</v>
      </c>
      <c r="B107" s="70"/>
      <c r="C107" s="70"/>
      <c r="D107" s="18">
        <f>COUNTIF(B7:B33,"&lt;1")</f>
        <v>0</v>
      </c>
      <c r="E107" s="70" t="s">
        <v>43</v>
      </c>
      <c r="F107" s="70"/>
      <c r="G107" s="70"/>
      <c r="H107" s="70"/>
      <c r="I107" s="17">
        <f>MAX(H3:H33)</f>
        <v>58.8</v>
      </c>
      <c r="J107" s="70" t="s">
        <v>50</v>
      </c>
      <c r="K107" s="70"/>
      <c r="L107" s="19"/>
    </row>
    <row r="108" spans="1:12" ht="30" customHeight="1">
      <c r="A108" s="70" t="s">
        <v>30</v>
      </c>
      <c r="B108" s="70"/>
      <c r="C108" s="70"/>
      <c r="D108" s="18">
        <f>COUNTIF(C7:C33,"&lt;1")</f>
        <v>0</v>
      </c>
      <c r="E108" s="70" t="s">
        <v>44</v>
      </c>
      <c r="F108" s="70"/>
      <c r="G108" s="70"/>
      <c r="H108" s="70"/>
      <c r="I108" s="18">
        <f>MAX(L3:L33)</f>
        <v>1018</v>
      </c>
      <c r="J108" s="70" t="s">
        <v>51</v>
      </c>
      <c r="K108" s="70"/>
      <c r="L108" s="19"/>
    </row>
    <row r="109" spans="1:12" ht="30" customHeight="1">
      <c r="A109" s="70" t="s">
        <v>40</v>
      </c>
      <c r="B109" s="70"/>
      <c r="C109" s="70"/>
      <c r="D109" s="18">
        <f>MIN(P3:P33)</f>
        <v>8</v>
      </c>
      <c r="E109" s="70" t="s">
        <v>45</v>
      </c>
      <c r="F109" s="70"/>
      <c r="G109" s="70"/>
      <c r="H109" s="70"/>
      <c r="I109" s="18">
        <f>MIN(L3:L33)</f>
        <v>1000</v>
      </c>
      <c r="J109" s="70"/>
      <c r="K109" s="70"/>
      <c r="L109" s="19"/>
    </row>
  </sheetData>
  <sheetProtection password="CF17" sheet="1" object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57" t="s">
        <v>16</v>
      </c>
      <c r="C1" s="58"/>
      <c r="D1" s="57" t="s">
        <v>17</v>
      </c>
      <c r="E1" s="58"/>
      <c r="F1" s="57" t="s">
        <v>15</v>
      </c>
      <c r="G1" s="67"/>
      <c r="H1" s="68"/>
      <c r="I1" s="57" t="s">
        <v>1</v>
      </c>
      <c r="J1" s="58"/>
      <c r="K1" s="63" t="s">
        <v>8</v>
      </c>
      <c r="L1" s="61" t="s">
        <v>10</v>
      </c>
      <c r="M1" s="65" t="s">
        <v>2</v>
      </c>
      <c r="N1" s="52" t="s">
        <v>19</v>
      </c>
      <c r="O1" s="52" t="s">
        <v>20</v>
      </c>
      <c r="P1" s="59" t="s">
        <v>21</v>
      </c>
      <c r="Q1" s="52" t="s">
        <v>14</v>
      </c>
      <c r="R1" s="52" t="s">
        <v>42</v>
      </c>
      <c r="S1" s="54" t="s">
        <v>46</v>
      </c>
    </row>
    <row r="2" spans="1:19" ht="42" customHeight="1">
      <c r="A2" s="22" t="s">
        <v>177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64"/>
      <c r="L2" s="62"/>
      <c r="M2" s="66"/>
      <c r="N2" s="69"/>
      <c r="O2" s="69"/>
      <c r="P2" s="60"/>
      <c r="Q2" s="56"/>
      <c r="R2" s="53"/>
      <c r="S2" s="55"/>
    </row>
    <row r="3" spans="1:19" ht="42" customHeight="1">
      <c r="A3" s="23">
        <v>37469</v>
      </c>
      <c r="B3" s="13">
        <v>16</v>
      </c>
      <c r="C3" s="12">
        <v>27</v>
      </c>
      <c r="D3" s="4" t="s">
        <v>325</v>
      </c>
      <c r="E3" s="45">
        <v>37.4</v>
      </c>
      <c r="F3" s="39">
        <v>4</v>
      </c>
      <c r="G3" s="41" t="s">
        <v>59</v>
      </c>
      <c r="H3" s="15">
        <v>39.2</v>
      </c>
      <c r="I3" s="4" t="s">
        <v>63</v>
      </c>
      <c r="J3" s="5" t="s">
        <v>63</v>
      </c>
      <c r="K3" s="6"/>
      <c r="L3" s="1">
        <v>1004</v>
      </c>
      <c r="M3" s="7" t="s">
        <v>349</v>
      </c>
      <c r="N3" s="8" t="s">
        <v>142</v>
      </c>
      <c r="O3" s="8">
        <v>5</v>
      </c>
      <c r="P3" s="9">
        <v>15</v>
      </c>
      <c r="Q3" s="8">
        <v>80</v>
      </c>
      <c r="R3" s="20">
        <v>65</v>
      </c>
      <c r="S3" s="24" t="s">
        <v>77</v>
      </c>
    </row>
    <row r="4" spans="1:19" ht="42" customHeight="1">
      <c r="A4" s="23">
        <v>37470</v>
      </c>
      <c r="B4" s="13">
        <v>16</v>
      </c>
      <c r="C4" s="12">
        <v>23</v>
      </c>
      <c r="D4" s="4" t="s">
        <v>350</v>
      </c>
      <c r="E4" s="10">
        <v>14.2</v>
      </c>
      <c r="F4" s="39">
        <v>2</v>
      </c>
      <c r="G4" s="41" t="s">
        <v>59</v>
      </c>
      <c r="H4" s="15">
        <v>14.6</v>
      </c>
      <c r="I4" s="4" t="s">
        <v>54</v>
      </c>
      <c r="J4" s="5" t="s">
        <v>63</v>
      </c>
      <c r="K4" s="6"/>
      <c r="L4" s="1">
        <v>1011</v>
      </c>
      <c r="M4" s="7" t="s">
        <v>351</v>
      </c>
      <c r="N4" s="8" t="s">
        <v>142</v>
      </c>
      <c r="O4" s="8">
        <v>5</v>
      </c>
      <c r="P4" s="9">
        <v>15</v>
      </c>
      <c r="Q4" s="8">
        <v>68</v>
      </c>
      <c r="R4" s="8">
        <v>68</v>
      </c>
      <c r="S4" s="25" t="s">
        <v>77</v>
      </c>
    </row>
    <row r="5" spans="1:19" ht="42" customHeight="1">
      <c r="A5" s="23">
        <v>37471</v>
      </c>
      <c r="B5" s="13">
        <v>12</v>
      </c>
      <c r="C5" s="12">
        <v>25</v>
      </c>
      <c r="D5" s="4"/>
      <c r="E5" s="10">
        <v>0</v>
      </c>
      <c r="F5" s="39">
        <v>2</v>
      </c>
      <c r="G5" s="41" t="s">
        <v>62</v>
      </c>
      <c r="H5" s="15">
        <v>16.6</v>
      </c>
      <c r="I5" s="4" t="s">
        <v>67</v>
      </c>
      <c r="J5" s="5" t="s">
        <v>64</v>
      </c>
      <c r="K5" s="6"/>
      <c r="L5" s="1">
        <v>1012</v>
      </c>
      <c r="M5" s="7" t="s">
        <v>352</v>
      </c>
      <c r="N5" s="8"/>
      <c r="O5" s="8">
        <v>14</v>
      </c>
      <c r="P5" s="9">
        <v>11</v>
      </c>
      <c r="Q5" s="8">
        <v>35</v>
      </c>
      <c r="R5" s="8">
        <v>10</v>
      </c>
      <c r="S5" s="25"/>
    </row>
    <row r="6" spans="1:19" ht="42" customHeight="1">
      <c r="A6" s="23">
        <v>37472</v>
      </c>
      <c r="B6" s="13">
        <v>14</v>
      </c>
      <c r="C6" s="12">
        <v>25</v>
      </c>
      <c r="D6" s="4" t="s">
        <v>353</v>
      </c>
      <c r="E6" s="10">
        <v>7.2</v>
      </c>
      <c r="F6" s="39">
        <v>3</v>
      </c>
      <c r="G6" s="41" t="s">
        <v>53</v>
      </c>
      <c r="H6" s="15">
        <v>23.6</v>
      </c>
      <c r="I6" s="4" t="s">
        <v>63</v>
      </c>
      <c r="J6" s="5" t="s">
        <v>60</v>
      </c>
      <c r="K6" s="6"/>
      <c r="L6" s="1">
        <v>1009</v>
      </c>
      <c r="M6" s="7" t="s">
        <v>354</v>
      </c>
      <c r="N6" s="8" t="s">
        <v>142</v>
      </c>
      <c r="O6" s="8">
        <v>4</v>
      </c>
      <c r="P6" s="9">
        <v>13</v>
      </c>
      <c r="Q6" s="8">
        <v>78</v>
      </c>
      <c r="R6" s="8">
        <v>80</v>
      </c>
      <c r="S6" s="25" t="s">
        <v>77</v>
      </c>
    </row>
    <row r="7" spans="1:19" ht="42" customHeight="1">
      <c r="A7" s="23">
        <v>37473</v>
      </c>
      <c r="B7" s="13">
        <v>16</v>
      </c>
      <c r="C7" s="12">
        <v>23</v>
      </c>
      <c r="D7" s="4" t="s">
        <v>295</v>
      </c>
      <c r="E7" s="10">
        <v>14.8</v>
      </c>
      <c r="F7" s="39">
        <v>2</v>
      </c>
      <c r="G7" s="41" t="s">
        <v>53</v>
      </c>
      <c r="H7" s="15">
        <v>21</v>
      </c>
      <c r="I7" s="4" t="s">
        <v>54</v>
      </c>
      <c r="J7" s="5" t="s">
        <v>60</v>
      </c>
      <c r="K7" s="6"/>
      <c r="L7" s="1">
        <v>1008</v>
      </c>
      <c r="M7" s="7" t="s">
        <v>355</v>
      </c>
      <c r="N7" s="8"/>
      <c r="O7" s="8">
        <v>2</v>
      </c>
      <c r="P7" s="9">
        <v>15</v>
      </c>
      <c r="Q7" s="8">
        <v>74</v>
      </c>
      <c r="R7" s="8">
        <v>88</v>
      </c>
      <c r="S7" s="25" t="s">
        <v>77</v>
      </c>
    </row>
    <row r="8" spans="1:19" ht="42" customHeight="1">
      <c r="A8" s="23">
        <v>37474</v>
      </c>
      <c r="B8" s="13">
        <v>12</v>
      </c>
      <c r="C8" s="12">
        <v>23</v>
      </c>
      <c r="D8" s="4"/>
      <c r="E8" s="10">
        <v>0</v>
      </c>
      <c r="F8" s="39">
        <v>2</v>
      </c>
      <c r="G8" s="41" t="s">
        <v>59</v>
      </c>
      <c r="H8" s="15">
        <v>17</v>
      </c>
      <c r="I8" s="4" t="s">
        <v>119</v>
      </c>
      <c r="J8" s="5" t="s">
        <v>63</v>
      </c>
      <c r="K8" s="6"/>
      <c r="L8" s="1">
        <v>1008</v>
      </c>
      <c r="M8" s="7" t="s">
        <v>356</v>
      </c>
      <c r="N8" s="8"/>
      <c r="O8" s="8">
        <v>7</v>
      </c>
      <c r="P8" s="9">
        <v>10</v>
      </c>
      <c r="Q8" s="8">
        <v>60</v>
      </c>
      <c r="R8" s="8">
        <v>50</v>
      </c>
      <c r="S8" s="25"/>
    </row>
    <row r="9" spans="1:19" ht="42" customHeight="1">
      <c r="A9" s="23">
        <v>37475</v>
      </c>
      <c r="B9" s="13">
        <v>16</v>
      </c>
      <c r="C9" s="12">
        <v>22</v>
      </c>
      <c r="D9" s="4" t="s">
        <v>100</v>
      </c>
      <c r="E9" s="10">
        <v>11.5</v>
      </c>
      <c r="F9" s="39">
        <v>2</v>
      </c>
      <c r="G9" s="41" t="s">
        <v>59</v>
      </c>
      <c r="H9" s="15">
        <v>22</v>
      </c>
      <c r="I9" s="4" t="s">
        <v>54</v>
      </c>
      <c r="J9" s="5" t="s">
        <v>60</v>
      </c>
      <c r="K9" s="6"/>
      <c r="L9" s="1">
        <v>1008</v>
      </c>
      <c r="M9" s="7" t="s">
        <v>357</v>
      </c>
      <c r="N9" s="8"/>
      <c r="O9" s="8">
        <v>1</v>
      </c>
      <c r="P9" s="9">
        <v>14</v>
      </c>
      <c r="Q9" s="8">
        <v>80</v>
      </c>
      <c r="R9" s="8">
        <v>92</v>
      </c>
      <c r="S9" s="25" t="s">
        <v>77</v>
      </c>
    </row>
    <row r="10" spans="1:19" ht="42" customHeight="1">
      <c r="A10" s="23">
        <v>37476</v>
      </c>
      <c r="B10" s="13">
        <v>14</v>
      </c>
      <c r="C10" s="12">
        <v>22</v>
      </c>
      <c r="D10" s="4" t="s">
        <v>358</v>
      </c>
      <c r="E10" s="10">
        <v>18</v>
      </c>
      <c r="F10" s="39">
        <v>2</v>
      </c>
      <c r="G10" s="41" t="s">
        <v>193</v>
      </c>
      <c r="H10" s="15">
        <v>16.3</v>
      </c>
      <c r="I10" s="4" t="s">
        <v>54</v>
      </c>
      <c r="J10" s="5" t="s">
        <v>54</v>
      </c>
      <c r="K10" s="6"/>
      <c r="L10" s="1">
        <v>1007</v>
      </c>
      <c r="M10" s="7" t="s">
        <v>359</v>
      </c>
      <c r="N10" s="8" t="s">
        <v>142</v>
      </c>
      <c r="O10" s="8">
        <v>0.5</v>
      </c>
      <c r="P10" s="9">
        <v>13</v>
      </c>
      <c r="Q10" s="8">
        <v>82</v>
      </c>
      <c r="R10" s="8">
        <v>96</v>
      </c>
      <c r="S10" s="25" t="s">
        <v>77</v>
      </c>
    </row>
    <row r="11" spans="1:19" ht="42" customHeight="1">
      <c r="A11" s="23">
        <v>37477</v>
      </c>
      <c r="B11" s="13">
        <v>15</v>
      </c>
      <c r="C11" s="12">
        <v>23</v>
      </c>
      <c r="D11" s="4" t="s">
        <v>360</v>
      </c>
      <c r="E11" s="10">
        <v>4</v>
      </c>
      <c r="F11" s="39">
        <v>2</v>
      </c>
      <c r="G11" s="41" t="s">
        <v>193</v>
      </c>
      <c r="H11" s="15">
        <v>15.7</v>
      </c>
      <c r="I11" s="4" t="s">
        <v>54</v>
      </c>
      <c r="J11" s="5" t="s">
        <v>60</v>
      </c>
      <c r="K11" s="6"/>
      <c r="L11" s="1">
        <v>1002</v>
      </c>
      <c r="M11" s="7" t="s">
        <v>361</v>
      </c>
      <c r="N11" s="8"/>
      <c r="O11" s="8">
        <v>2.5</v>
      </c>
      <c r="P11" s="9">
        <v>14</v>
      </c>
      <c r="Q11" s="8">
        <v>67</v>
      </c>
      <c r="R11" s="8">
        <v>72</v>
      </c>
      <c r="S11" s="25" t="s">
        <v>77</v>
      </c>
    </row>
    <row r="12" spans="1:19" ht="42" customHeight="1">
      <c r="A12" s="23">
        <v>37478</v>
      </c>
      <c r="B12" s="13">
        <v>13</v>
      </c>
      <c r="C12" s="12">
        <v>25</v>
      </c>
      <c r="D12" s="4"/>
      <c r="E12" s="10">
        <v>0</v>
      </c>
      <c r="F12" s="39">
        <v>4</v>
      </c>
      <c r="G12" s="41" t="s">
        <v>183</v>
      </c>
      <c r="H12" s="15">
        <v>35.9</v>
      </c>
      <c r="I12" s="4" t="s">
        <v>63</v>
      </c>
      <c r="J12" s="5" t="s">
        <v>91</v>
      </c>
      <c r="K12" s="6"/>
      <c r="L12" s="1">
        <v>998</v>
      </c>
      <c r="M12" s="7" t="s">
        <v>362</v>
      </c>
      <c r="N12" s="8"/>
      <c r="O12" s="8">
        <v>9</v>
      </c>
      <c r="P12" s="9">
        <v>11</v>
      </c>
      <c r="Q12" s="8">
        <v>55</v>
      </c>
      <c r="R12" s="8">
        <v>28</v>
      </c>
      <c r="S12" s="25"/>
    </row>
    <row r="13" spans="1:19" ht="42" customHeight="1">
      <c r="A13" s="23">
        <v>37479</v>
      </c>
      <c r="B13" s="13">
        <v>14</v>
      </c>
      <c r="C13" s="12">
        <v>24</v>
      </c>
      <c r="D13" s="4"/>
      <c r="E13" s="10">
        <v>0</v>
      </c>
      <c r="F13" s="39">
        <v>3</v>
      </c>
      <c r="G13" s="41" t="s">
        <v>135</v>
      </c>
      <c r="H13" s="15">
        <v>27.4</v>
      </c>
      <c r="I13" s="4" t="s">
        <v>63</v>
      </c>
      <c r="J13" s="5" t="s">
        <v>63</v>
      </c>
      <c r="K13" s="6"/>
      <c r="L13" s="1">
        <v>997</v>
      </c>
      <c r="M13" s="7" t="s">
        <v>363</v>
      </c>
      <c r="N13" s="8"/>
      <c r="O13" s="8">
        <v>4</v>
      </c>
      <c r="P13" s="9">
        <v>12</v>
      </c>
      <c r="Q13" s="8">
        <v>62</v>
      </c>
      <c r="R13" s="8">
        <v>70</v>
      </c>
      <c r="S13" s="25"/>
    </row>
    <row r="14" spans="1:19" ht="42" customHeight="1">
      <c r="A14" s="23">
        <v>37480</v>
      </c>
      <c r="B14" s="13">
        <v>13</v>
      </c>
      <c r="C14" s="12">
        <v>18</v>
      </c>
      <c r="D14" s="4" t="s">
        <v>364</v>
      </c>
      <c r="E14" s="47">
        <v>167</v>
      </c>
      <c r="F14" s="39">
        <v>3</v>
      </c>
      <c r="G14" s="41" t="s">
        <v>193</v>
      </c>
      <c r="H14" s="15">
        <v>25.5</v>
      </c>
      <c r="I14" s="4" t="s">
        <v>54</v>
      </c>
      <c r="J14" s="5" t="s">
        <v>54</v>
      </c>
      <c r="K14" s="6"/>
      <c r="L14" s="1">
        <v>993</v>
      </c>
      <c r="M14" s="46" t="s">
        <v>365</v>
      </c>
      <c r="N14" s="8"/>
      <c r="O14" s="8"/>
      <c r="P14" s="9">
        <v>12</v>
      </c>
      <c r="Q14" s="8">
        <v>97</v>
      </c>
      <c r="R14" s="8">
        <v>100</v>
      </c>
      <c r="S14" s="25" t="s">
        <v>77</v>
      </c>
    </row>
    <row r="15" spans="1:19" ht="42" customHeight="1">
      <c r="A15" s="23">
        <v>37481</v>
      </c>
      <c r="B15" s="13">
        <v>13</v>
      </c>
      <c r="C15" s="12">
        <v>17</v>
      </c>
      <c r="D15" s="4" t="s">
        <v>364</v>
      </c>
      <c r="E15" s="47">
        <v>103</v>
      </c>
      <c r="F15" s="39">
        <v>5</v>
      </c>
      <c r="G15" s="41" t="s">
        <v>193</v>
      </c>
      <c r="H15" s="15">
        <v>35</v>
      </c>
      <c r="I15" s="4" t="s">
        <v>54</v>
      </c>
      <c r="J15" s="5" t="s">
        <v>54</v>
      </c>
      <c r="K15" s="6"/>
      <c r="L15" s="1">
        <v>1008</v>
      </c>
      <c r="M15" s="46" t="s">
        <v>366</v>
      </c>
      <c r="N15" s="8"/>
      <c r="O15" s="8"/>
      <c r="P15" s="9">
        <v>13</v>
      </c>
      <c r="Q15" s="8">
        <v>95</v>
      </c>
      <c r="R15" s="8">
        <v>100</v>
      </c>
      <c r="S15" s="25" t="s">
        <v>77</v>
      </c>
    </row>
    <row r="16" spans="1:19" ht="42" customHeight="1">
      <c r="A16" s="23">
        <v>37482</v>
      </c>
      <c r="B16" s="13">
        <v>15</v>
      </c>
      <c r="C16" s="12">
        <v>18</v>
      </c>
      <c r="D16" s="4" t="s">
        <v>367</v>
      </c>
      <c r="E16" s="10">
        <v>2.9</v>
      </c>
      <c r="F16" s="39">
        <v>3</v>
      </c>
      <c r="G16" s="41" t="s">
        <v>193</v>
      </c>
      <c r="H16" s="15">
        <v>24.5</v>
      </c>
      <c r="I16" s="4" t="s">
        <v>54</v>
      </c>
      <c r="J16" s="5" t="s">
        <v>54</v>
      </c>
      <c r="K16" s="6"/>
      <c r="L16" s="1">
        <v>1014</v>
      </c>
      <c r="M16" s="7" t="s">
        <v>368</v>
      </c>
      <c r="N16" s="8"/>
      <c r="O16" s="8">
        <v>0.5</v>
      </c>
      <c r="P16" s="9">
        <v>13</v>
      </c>
      <c r="Q16" s="8">
        <v>90</v>
      </c>
      <c r="R16" s="8">
        <v>97</v>
      </c>
      <c r="S16" s="25" t="s">
        <v>77</v>
      </c>
    </row>
    <row r="17" spans="1:19" ht="42" customHeight="1">
      <c r="A17" s="23">
        <v>37483</v>
      </c>
      <c r="B17" s="13">
        <v>16</v>
      </c>
      <c r="C17" s="12">
        <v>22</v>
      </c>
      <c r="D17" s="4"/>
      <c r="E17" s="10">
        <v>0</v>
      </c>
      <c r="F17" s="39">
        <v>3</v>
      </c>
      <c r="G17" s="41" t="s">
        <v>193</v>
      </c>
      <c r="H17" s="15">
        <v>26.9</v>
      </c>
      <c r="I17" s="4" t="s">
        <v>54</v>
      </c>
      <c r="J17" s="5" t="s">
        <v>63</v>
      </c>
      <c r="K17" s="6"/>
      <c r="L17" s="1">
        <v>1014</v>
      </c>
      <c r="M17" s="7" t="s">
        <v>369</v>
      </c>
      <c r="N17" s="8"/>
      <c r="O17" s="8">
        <v>4</v>
      </c>
      <c r="P17" s="9">
        <v>13</v>
      </c>
      <c r="Q17" s="8">
        <v>68</v>
      </c>
      <c r="R17" s="8">
        <v>65</v>
      </c>
      <c r="S17" s="25"/>
    </row>
    <row r="18" spans="1:19" ht="42" customHeight="1">
      <c r="A18" s="23">
        <v>37484</v>
      </c>
      <c r="B18" s="13">
        <v>15</v>
      </c>
      <c r="C18" s="12">
        <v>23</v>
      </c>
      <c r="D18" s="4"/>
      <c r="E18" s="48">
        <v>0</v>
      </c>
      <c r="F18" s="39">
        <v>2</v>
      </c>
      <c r="G18" s="41" t="s">
        <v>193</v>
      </c>
      <c r="H18" s="15">
        <v>21.4</v>
      </c>
      <c r="I18" s="4" t="s">
        <v>63</v>
      </c>
      <c r="J18" s="5" t="s">
        <v>60</v>
      </c>
      <c r="K18" s="6"/>
      <c r="L18" s="1">
        <v>1015</v>
      </c>
      <c r="M18" s="7" t="s">
        <v>370</v>
      </c>
      <c r="N18" s="8"/>
      <c r="O18" s="8">
        <v>3.5</v>
      </c>
      <c r="P18" s="9">
        <v>13</v>
      </c>
      <c r="Q18" s="8">
        <v>65</v>
      </c>
      <c r="R18" s="8">
        <v>70</v>
      </c>
      <c r="S18" s="25"/>
    </row>
    <row r="19" spans="1:19" ht="42" customHeight="1">
      <c r="A19" s="23">
        <v>37485</v>
      </c>
      <c r="B19" s="13">
        <v>14</v>
      </c>
      <c r="C19" s="12">
        <v>24</v>
      </c>
      <c r="D19" s="4" t="s">
        <v>334</v>
      </c>
      <c r="E19" s="10">
        <v>7.6</v>
      </c>
      <c r="F19" s="39">
        <v>2</v>
      </c>
      <c r="G19" s="41" t="s">
        <v>135</v>
      </c>
      <c r="H19" s="15">
        <v>25.3</v>
      </c>
      <c r="I19" s="4" t="s">
        <v>63</v>
      </c>
      <c r="J19" s="5" t="s">
        <v>63</v>
      </c>
      <c r="K19" s="6"/>
      <c r="L19" s="1">
        <v>1012</v>
      </c>
      <c r="M19" s="7" t="s">
        <v>371</v>
      </c>
      <c r="N19" s="8" t="s">
        <v>142</v>
      </c>
      <c r="O19" s="8">
        <v>6</v>
      </c>
      <c r="P19" s="9">
        <v>13</v>
      </c>
      <c r="Q19" s="8">
        <v>70</v>
      </c>
      <c r="R19" s="8">
        <v>50</v>
      </c>
      <c r="S19" s="25" t="s">
        <v>77</v>
      </c>
    </row>
    <row r="20" spans="1:19" ht="42" customHeight="1">
      <c r="A20" s="23">
        <v>37486</v>
      </c>
      <c r="B20" s="13">
        <v>14</v>
      </c>
      <c r="C20" s="12">
        <v>27</v>
      </c>
      <c r="D20" s="4"/>
      <c r="E20" s="10">
        <v>0</v>
      </c>
      <c r="F20" s="39">
        <v>3</v>
      </c>
      <c r="G20" s="41" t="s">
        <v>135</v>
      </c>
      <c r="H20" s="15">
        <v>29.5</v>
      </c>
      <c r="I20" s="4" t="s">
        <v>119</v>
      </c>
      <c r="J20" s="5" t="s">
        <v>91</v>
      </c>
      <c r="K20" s="6"/>
      <c r="L20" s="1">
        <v>1012</v>
      </c>
      <c r="M20" s="7" t="s">
        <v>372</v>
      </c>
      <c r="N20" s="8"/>
      <c r="O20" s="8">
        <v>12</v>
      </c>
      <c r="P20" s="9">
        <v>12</v>
      </c>
      <c r="Q20" s="8">
        <v>50</v>
      </c>
      <c r="R20" s="8">
        <v>18</v>
      </c>
      <c r="S20" s="25"/>
    </row>
    <row r="21" spans="1:19" ht="42" customHeight="1">
      <c r="A21" s="23">
        <v>37487</v>
      </c>
      <c r="B21" s="13">
        <v>14</v>
      </c>
      <c r="C21" s="12">
        <v>27</v>
      </c>
      <c r="D21" s="4"/>
      <c r="E21" s="10">
        <v>0</v>
      </c>
      <c r="F21" s="39">
        <v>4</v>
      </c>
      <c r="G21" s="41" t="s">
        <v>183</v>
      </c>
      <c r="H21" s="15">
        <v>35.5</v>
      </c>
      <c r="I21" s="4" t="s">
        <v>67</v>
      </c>
      <c r="J21" s="5" t="s">
        <v>64</v>
      </c>
      <c r="K21" s="6"/>
      <c r="L21" s="1">
        <v>1014</v>
      </c>
      <c r="M21" s="7" t="s">
        <v>373</v>
      </c>
      <c r="N21" s="8"/>
      <c r="O21" s="8">
        <v>13.5</v>
      </c>
      <c r="P21" s="9">
        <v>13</v>
      </c>
      <c r="Q21" s="8">
        <v>45</v>
      </c>
      <c r="R21" s="8">
        <v>3</v>
      </c>
      <c r="S21" s="25"/>
    </row>
    <row r="22" spans="1:19" ht="42" customHeight="1">
      <c r="A22" s="23">
        <v>37488</v>
      </c>
      <c r="B22" s="13">
        <v>14</v>
      </c>
      <c r="C22" s="12">
        <v>28</v>
      </c>
      <c r="D22" s="4"/>
      <c r="E22" s="10">
        <v>0</v>
      </c>
      <c r="F22" s="39">
        <v>3</v>
      </c>
      <c r="G22" s="41" t="s">
        <v>183</v>
      </c>
      <c r="H22" s="15">
        <v>30.6</v>
      </c>
      <c r="I22" s="4" t="s">
        <v>67</v>
      </c>
      <c r="J22" s="5" t="s">
        <v>64</v>
      </c>
      <c r="K22" s="6"/>
      <c r="L22" s="1">
        <v>1010</v>
      </c>
      <c r="M22" s="7" t="s">
        <v>374</v>
      </c>
      <c r="N22" s="8"/>
      <c r="O22" s="8">
        <v>13</v>
      </c>
      <c r="P22" s="9">
        <v>13</v>
      </c>
      <c r="Q22" s="8">
        <v>43</v>
      </c>
      <c r="R22" s="8">
        <v>5</v>
      </c>
      <c r="S22" s="25"/>
    </row>
    <row r="23" spans="1:19" ht="42" customHeight="1">
      <c r="A23" s="23">
        <v>37489</v>
      </c>
      <c r="B23" s="13">
        <v>13</v>
      </c>
      <c r="C23" s="12">
        <v>24</v>
      </c>
      <c r="D23" s="4"/>
      <c r="E23" s="10">
        <v>0</v>
      </c>
      <c r="F23" s="39">
        <v>3</v>
      </c>
      <c r="G23" s="41" t="s">
        <v>87</v>
      </c>
      <c r="H23" s="15">
        <v>27.5</v>
      </c>
      <c r="I23" s="4" t="s">
        <v>67</v>
      </c>
      <c r="J23" s="5" t="s">
        <v>91</v>
      </c>
      <c r="K23" s="6"/>
      <c r="L23" s="1">
        <v>1009</v>
      </c>
      <c r="M23" s="7" t="s">
        <v>375</v>
      </c>
      <c r="N23" s="8"/>
      <c r="O23" s="8">
        <v>9</v>
      </c>
      <c r="P23" s="9">
        <v>11</v>
      </c>
      <c r="Q23" s="8">
        <v>60</v>
      </c>
      <c r="R23" s="8">
        <v>29</v>
      </c>
      <c r="S23" s="25"/>
    </row>
    <row r="24" spans="1:19" ht="42" customHeight="1">
      <c r="A24" s="23">
        <v>37490</v>
      </c>
      <c r="B24" s="13">
        <v>12</v>
      </c>
      <c r="C24" s="12">
        <v>23</v>
      </c>
      <c r="D24" s="4" t="s">
        <v>376</v>
      </c>
      <c r="E24" s="10">
        <v>5.4</v>
      </c>
      <c r="F24" s="39">
        <v>2</v>
      </c>
      <c r="G24" s="41" t="s">
        <v>193</v>
      </c>
      <c r="H24" s="15">
        <v>18</v>
      </c>
      <c r="I24" s="4" t="s">
        <v>119</v>
      </c>
      <c r="J24" s="5" t="s">
        <v>63</v>
      </c>
      <c r="K24" s="6"/>
      <c r="L24" s="1">
        <v>1011</v>
      </c>
      <c r="M24" s="7" t="s">
        <v>377</v>
      </c>
      <c r="N24" s="8" t="s">
        <v>142</v>
      </c>
      <c r="O24" s="8">
        <v>6.5</v>
      </c>
      <c r="P24" s="9">
        <v>11</v>
      </c>
      <c r="Q24" s="8">
        <v>72</v>
      </c>
      <c r="R24" s="8">
        <v>50</v>
      </c>
      <c r="S24" s="25" t="s">
        <v>77</v>
      </c>
    </row>
    <row r="25" spans="1:19" ht="42" customHeight="1">
      <c r="A25" s="23">
        <v>37491</v>
      </c>
      <c r="B25" s="13">
        <v>12</v>
      </c>
      <c r="C25" s="12">
        <v>24</v>
      </c>
      <c r="D25" s="4"/>
      <c r="E25" s="10">
        <v>0</v>
      </c>
      <c r="F25" s="39">
        <v>3</v>
      </c>
      <c r="G25" s="41" t="s">
        <v>183</v>
      </c>
      <c r="H25" s="15">
        <v>30.6</v>
      </c>
      <c r="I25" s="4" t="s">
        <v>119</v>
      </c>
      <c r="J25" s="5" t="s">
        <v>91</v>
      </c>
      <c r="K25" s="6"/>
      <c r="L25" s="1">
        <v>1013</v>
      </c>
      <c r="M25" s="7" t="s">
        <v>378</v>
      </c>
      <c r="N25" s="8"/>
      <c r="O25" s="8">
        <v>12</v>
      </c>
      <c r="P25" s="9">
        <v>11</v>
      </c>
      <c r="Q25" s="8">
        <v>48</v>
      </c>
      <c r="R25" s="8">
        <v>15</v>
      </c>
      <c r="S25" s="25"/>
    </row>
    <row r="26" spans="1:19" ht="42" customHeight="1">
      <c r="A26" s="23">
        <v>37492</v>
      </c>
      <c r="B26" s="13">
        <v>12</v>
      </c>
      <c r="C26" s="12">
        <v>26</v>
      </c>
      <c r="D26" s="4"/>
      <c r="E26" s="10">
        <v>0</v>
      </c>
      <c r="F26" s="39">
        <v>3</v>
      </c>
      <c r="G26" s="41" t="s">
        <v>183</v>
      </c>
      <c r="H26" s="15">
        <v>33.2</v>
      </c>
      <c r="I26" s="4" t="s">
        <v>119</v>
      </c>
      <c r="J26" s="5" t="s">
        <v>91</v>
      </c>
      <c r="K26" s="6"/>
      <c r="L26" s="1">
        <v>1014</v>
      </c>
      <c r="M26" s="7" t="s">
        <v>379</v>
      </c>
      <c r="N26" s="8"/>
      <c r="O26" s="8">
        <v>7.5</v>
      </c>
      <c r="P26" s="9">
        <v>11</v>
      </c>
      <c r="Q26" s="8">
        <v>47</v>
      </c>
      <c r="R26" s="8">
        <v>29</v>
      </c>
      <c r="S26" s="25"/>
    </row>
    <row r="27" spans="1:19" ht="42" customHeight="1">
      <c r="A27" s="23">
        <v>37493</v>
      </c>
      <c r="B27" s="13">
        <v>14</v>
      </c>
      <c r="C27" s="12">
        <v>24</v>
      </c>
      <c r="D27" s="4" t="s">
        <v>380</v>
      </c>
      <c r="E27" s="10">
        <v>0.1</v>
      </c>
      <c r="F27" s="39">
        <v>2</v>
      </c>
      <c r="G27" s="41" t="s">
        <v>193</v>
      </c>
      <c r="H27" s="15">
        <v>16.8</v>
      </c>
      <c r="I27" s="4" t="s">
        <v>119</v>
      </c>
      <c r="J27" s="5" t="s">
        <v>63</v>
      </c>
      <c r="K27" s="6"/>
      <c r="L27" s="1">
        <v>1017</v>
      </c>
      <c r="M27" s="7" t="s">
        <v>382</v>
      </c>
      <c r="N27" s="8" t="s">
        <v>142</v>
      </c>
      <c r="O27" s="8">
        <v>6</v>
      </c>
      <c r="P27" s="9">
        <v>13</v>
      </c>
      <c r="Q27" s="8">
        <v>65</v>
      </c>
      <c r="R27" s="8">
        <v>45</v>
      </c>
      <c r="S27" s="25"/>
    </row>
    <row r="28" spans="1:19" ht="42" customHeight="1">
      <c r="A28" s="23">
        <v>37494</v>
      </c>
      <c r="B28" s="13">
        <v>13</v>
      </c>
      <c r="C28" s="12">
        <v>26</v>
      </c>
      <c r="D28" s="4"/>
      <c r="E28" s="10">
        <v>0</v>
      </c>
      <c r="F28" s="39">
        <v>4</v>
      </c>
      <c r="G28" s="41" t="s">
        <v>183</v>
      </c>
      <c r="H28" s="15">
        <v>39.8</v>
      </c>
      <c r="I28" s="4" t="s">
        <v>381</v>
      </c>
      <c r="J28" s="5" t="s">
        <v>64</v>
      </c>
      <c r="K28" s="6"/>
      <c r="L28" s="1">
        <v>1013</v>
      </c>
      <c r="M28" s="7" t="s">
        <v>383</v>
      </c>
      <c r="N28" s="8"/>
      <c r="O28" s="8">
        <v>12</v>
      </c>
      <c r="P28" s="9">
        <v>11</v>
      </c>
      <c r="Q28" s="8">
        <v>45</v>
      </c>
      <c r="R28" s="8">
        <v>9</v>
      </c>
      <c r="S28" s="25"/>
    </row>
    <row r="29" spans="1:19" ht="42" customHeight="1">
      <c r="A29" s="23">
        <v>37495</v>
      </c>
      <c r="B29" s="13">
        <v>13</v>
      </c>
      <c r="C29" s="12">
        <v>26</v>
      </c>
      <c r="D29" s="4"/>
      <c r="E29" s="10">
        <v>0</v>
      </c>
      <c r="F29" s="39">
        <v>3</v>
      </c>
      <c r="G29" s="41" t="s">
        <v>183</v>
      </c>
      <c r="H29" s="15">
        <v>33.5</v>
      </c>
      <c r="I29" s="4" t="s">
        <v>381</v>
      </c>
      <c r="J29" s="5" t="s">
        <v>64</v>
      </c>
      <c r="K29" s="6"/>
      <c r="L29" s="1">
        <v>1007</v>
      </c>
      <c r="M29" s="7" t="s">
        <v>384</v>
      </c>
      <c r="N29" s="8"/>
      <c r="O29" s="8">
        <v>12.5</v>
      </c>
      <c r="P29" s="9">
        <v>11</v>
      </c>
      <c r="Q29" s="8">
        <v>50</v>
      </c>
      <c r="R29" s="8">
        <v>5</v>
      </c>
      <c r="S29" s="25"/>
    </row>
    <row r="30" spans="1:19" ht="42" customHeight="1">
      <c r="A30" s="23">
        <v>37496</v>
      </c>
      <c r="B30" s="13">
        <v>15</v>
      </c>
      <c r="C30" s="12">
        <v>25</v>
      </c>
      <c r="D30" s="4" t="s">
        <v>385</v>
      </c>
      <c r="E30" s="10">
        <v>24.8</v>
      </c>
      <c r="F30" s="39">
        <v>3</v>
      </c>
      <c r="G30" s="41" t="s">
        <v>183</v>
      </c>
      <c r="H30" s="15">
        <v>37.2</v>
      </c>
      <c r="I30" s="4" t="s">
        <v>119</v>
      </c>
      <c r="J30" s="5" t="s">
        <v>91</v>
      </c>
      <c r="K30" s="6"/>
      <c r="L30" s="1">
        <v>1009</v>
      </c>
      <c r="M30" s="7" t="s">
        <v>386</v>
      </c>
      <c r="N30" s="8" t="s">
        <v>142</v>
      </c>
      <c r="O30" s="8">
        <v>8</v>
      </c>
      <c r="P30" s="9">
        <v>13</v>
      </c>
      <c r="Q30" s="8">
        <v>78</v>
      </c>
      <c r="R30" s="8">
        <v>29</v>
      </c>
      <c r="S30" s="25" t="s">
        <v>77</v>
      </c>
    </row>
    <row r="31" spans="1:19" ht="42" customHeight="1">
      <c r="A31" s="23">
        <v>37497</v>
      </c>
      <c r="B31" s="13">
        <v>14</v>
      </c>
      <c r="C31" s="12">
        <v>24</v>
      </c>
      <c r="D31" s="4" t="s">
        <v>387</v>
      </c>
      <c r="E31" s="10">
        <v>1.4</v>
      </c>
      <c r="F31" s="39">
        <v>1</v>
      </c>
      <c r="G31" s="41" t="s">
        <v>53</v>
      </c>
      <c r="H31" s="15">
        <v>11.3</v>
      </c>
      <c r="I31" s="4" t="s">
        <v>381</v>
      </c>
      <c r="J31" s="5" t="s">
        <v>91</v>
      </c>
      <c r="K31" s="6"/>
      <c r="L31" s="1">
        <v>1013</v>
      </c>
      <c r="M31" s="7" t="s">
        <v>388</v>
      </c>
      <c r="N31" s="8" t="s">
        <v>142</v>
      </c>
      <c r="O31" s="8">
        <v>8</v>
      </c>
      <c r="P31" s="9">
        <v>11</v>
      </c>
      <c r="Q31" s="8">
        <v>65</v>
      </c>
      <c r="R31" s="8">
        <v>28</v>
      </c>
      <c r="S31" s="25" t="s">
        <v>77</v>
      </c>
    </row>
    <row r="32" spans="1:19" ht="42" customHeight="1">
      <c r="A32" s="23">
        <v>37498</v>
      </c>
      <c r="B32" s="13">
        <v>14</v>
      </c>
      <c r="C32" s="12">
        <v>25</v>
      </c>
      <c r="D32" s="4"/>
      <c r="E32" s="10">
        <v>0</v>
      </c>
      <c r="F32" s="39">
        <v>2</v>
      </c>
      <c r="G32" s="41" t="s">
        <v>193</v>
      </c>
      <c r="H32" s="15">
        <v>13.2</v>
      </c>
      <c r="I32" s="4" t="s">
        <v>389</v>
      </c>
      <c r="J32" s="5" t="s">
        <v>390</v>
      </c>
      <c r="K32" s="6"/>
      <c r="L32" s="1">
        <v>1015</v>
      </c>
      <c r="M32" s="7" t="s">
        <v>391</v>
      </c>
      <c r="N32" s="8"/>
      <c r="O32" s="8">
        <v>5</v>
      </c>
      <c r="P32" s="9">
        <v>13</v>
      </c>
      <c r="Q32" s="8">
        <v>70</v>
      </c>
      <c r="R32" s="8">
        <v>48</v>
      </c>
      <c r="S32" s="25"/>
    </row>
    <row r="33" spans="1:19" ht="42" customHeight="1">
      <c r="A33" s="26">
        <v>37499</v>
      </c>
      <c r="B33" s="27">
        <v>15</v>
      </c>
      <c r="C33" s="28">
        <v>26</v>
      </c>
      <c r="D33" s="29" t="s">
        <v>392</v>
      </c>
      <c r="E33" s="30">
        <v>22.3</v>
      </c>
      <c r="F33" s="40">
        <v>3</v>
      </c>
      <c r="G33" s="42" t="s">
        <v>193</v>
      </c>
      <c r="H33" s="31">
        <v>26.7</v>
      </c>
      <c r="I33" s="29" t="s">
        <v>119</v>
      </c>
      <c r="J33" s="32" t="s">
        <v>63</v>
      </c>
      <c r="K33" s="33"/>
      <c r="L33" s="34">
        <v>1012</v>
      </c>
      <c r="M33" s="35" t="s">
        <v>393</v>
      </c>
      <c r="N33" s="36" t="s">
        <v>142</v>
      </c>
      <c r="O33" s="36">
        <v>6</v>
      </c>
      <c r="P33" s="37">
        <v>13</v>
      </c>
      <c r="Q33" s="36">
        <v>75</v>
      </c>
      <c r="R33" s="36">
        <v>45</v>
      </c>
      <c r="S33" s="36" t="s">
        <v>77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0" t="s">
        <v>22</v>
      </c>
      <c r="B100" s="70"/>
      <c r="C100" s="70"/>
      <c r="D100" s="16">
        <f>AVERAGE(B3:B33,C3:C33)</f>
        <v>18.903225806451612</v>
      </c>
      <c r="E100" s="70" t="s">
        <v>31</v>
      </c>
      <c r="F100" s="70"/>
      <c r="G100" s="70"/>
      <c r="H100" s="70"/>
      <c r="I100" s="17">
        <f>SUM(E3:E33)</f>
        <v>441.6</v>
      </c>
      <c r="J100" s="70" t="s">
        <v>38</v>
      </c>
      <c r="K100" s="70"/>
      <c r="L100" s="18">
        <f>SUM(O3:O33)</f>
        <v>199</v>
      </c>
    </row>
    <row r="101" spans="1:12" ht="30" customHeight="1">
      <c r="A101" s="70" t="s">
        <v>27</v>
      </c>
      <c r="B101" s="70"/>
      <c r="C101" s="70"/>
      <c r="D101" s="16">
        <f>AVERAGE(B3:B33)</f>
        <v>13.96774193548387</v>
      </c>
      <c r="E101" s="70" t="s">
        <v>32</v>
      </c>
      <c r="F101" s="70"/>
      <c r="G101" s="70"/>
      <c r="H101" s="70"/>
      <c r="I101" s="17">
        <f>AVERAGE(E3:E33)</f>
        <v>14.245161290322581</v>
      </c>
      <c r="J101" s="70" t="s">
        <v>39</v>
      </c>
      <c r="K101" s="70"/>
      <c r="L101" s="18">
        <f>COUNTIF(R3:R33,"&lt;31")</f>
        <v>12</v>
      </c>
    </row>
    <row r="102" spans="1:12" ht="30" customHeight="1">
      <c r="A102" s="70" t="s">
        <v>28</v>
      </c>
      <c r="B102" s="70"/>
      <c r="C102" s="70"/>
      <c r="D102" s="16">
        <f>AVERAGE(C3:C33)</f>
        <v>23.838709677419356</v>
      </c>
      <c r="E102" s="70" t="s">
        <v>33</v>
      </c>
      <c r="F102" s="70"/>
      <c r="G102" s="70"/>
      <c r="H102" s="70"/>
      <c r="I102" s="17">
        <f>MAX(E3:E33)</f>
        <v>167</v>
      </c>
      <c r="J102" s="70" t="s">
        <v>41</v>
      </c>
      <c r="K102" s="70"/>
      <c r="L102" s="18">
        <f>COUNTIF(C3:C33,"&gt;19")</f>
        <v>28</v>
      </c>
    </row>
    <row r="103" spans="1:12" ht="30" customHeight="1">
      <c r="A103" s="70" t="s">
        <v>23</v>
      </c>
      <c r="B103" s="70"/>
      <c r="C103" s="70"/>
      <c r="D103" s="18">
        <f>MAX(B3:B33,C3:C33)</f>
        <v>28</v>
      </c>
      <c r="E103" s="70" t="s">
        <v>34</v>
      </c>
      <c r="F103" s="70"/>
      <c r="G103" s="70"/>
      <c r="H103" s="70"/>
      <c r="I103" s="18">
        <f>COUNTA(S3:S33)</f>
        <v>15</v>
      </c>
      <c r="J103" s="70" t="s">
        <v>37</v>
      </c>
      <c r="K103" s="70"/>
      <c r="L103" s="18">
        <f>COUNTA(N3:N33)</f>
        <v>10</v>
      </c>
    </row>
    <row r="104" spans="1:12" ht="30" customHeight="1">
      <c r="A104" s="70" t="s">
        <v>24</v>
      </c>
      <c r="B104" s="70"/>
      <c r="C104" s="70"/>
      <c r="D104" s="18">
        <f>MIN(B3:B33,C3:C33)</f>
        <v>12</v>
      </c>
      <c r="E104" s="70" t="s">
        <v>35</v>
      </c>
      <c r="F104" s="70"/>
      <c r="G104" s="70"/>
      <c r="H104" s="70"/>
      <c r="I104" s="18">
        <f>COUNTIF(S3:S33,"R")</f>
        <v>15</v>
      </c>
      <c r="J104" s="70" t="s">
        <v>47</v>
      </c>
      <c r="K104" s="70"/>
      <c r="L104" s="43">
        <f>AVERAGE(F3:F33)</f>
        <v>2.7419354838709675</v>
      </c>
    </row>
    <row r="105" spans="1:12" ht="30" customHeight="1">
      <c r="A105" s="70" t="s">
        <v>26</v>
      </c>
      <c r="B105" s="70"/>
      <c r="C105" s="70"/>
      <c r="D105" s="18">
        <f>MAX(B3:B33)</f>
        <v>16</v>
      </c>
      <c r="E105" s="70" t="s">
        <v>36</v>
      </c>
      <c r="F105" s="70"/>
      <c r="G105" s="70"/>
      <c r="H105" s="70"/>
      <c r="I105" s="18">
        <f>COUNTIF(S3:S33,"S")</f>
        <v>0</v>
      </c>
      <c r="J105" s="70" t="s">
        <v>48</v>
      </c>
      <c r="K105" s="70"/>
      <c r="L105" s="43">
        <f>AVERAGE(H3:H33)</f>
        <v>25.525806451612905</v>
      </c>
    </row>
    <row r="106" spans="1:12" ht="30" customHeight="1">
      <c r="A106" s="70" t="s">
        <v>25</v>
      </c>
      <c r="B106" s="70"/>
      <c r="C106" s="70"/>
      <c r="D106" s="18">
        <f>MIN(C3:C33)</f>
        <v>17</v>
      </c>
      <c r="E106" s="70" t="s">
        <v>61</v>
      </c>
      <c r="F106" s="70"/>
      <c r="G106" s="70"/>
      <c r="H106" s="70"/>
      <c r="I106" s="18">
        <f>COUNTIF(F3:F33,"&gt;5")</f>
        <v>0</v>
      </c>
      <c r="J106" s="70" t="s">
        <v>49</v>
      </c>
      <c r="K106" s="70"/>
      <c r="L106" s="19">
        <v>0</v>
      </c>
    </row>
    <row r="107" spans="1:12" ht="30" customHeight="1">
      <c r="A107" s="70" t="s">
        <v>29</v>
      </c>
      <c r="B107" s="70"/>
      <c r="C107" s="70"/>
      <c r="D107" s="18">
        <f>COUNTIF(B3:B33,"&lt;1")</f>
        <v>0</v>
      </c>
      <c r="E107" s="70" t="s">
        <v>43</v>
      </c>
      <c r="F107" s="70"/>
      <c r="G107" s="70"/>
      <c r="H107" s="70"/>
      <c r="I107" s="17">
        <f>MAX(H3:H33)</f>
        <v>39.8</v>
      </c>
      <c r="J107" s="70" t="s">
        <v>50</v>
      </c>
      <c r="K107" s="70"/>
      <c r="L107" s="19"/>
    </row>
    <row r="108" spans="1:12" ht="30" customHeight="1">
      <c r="A108" s="70" t="s">
        <v>30</v>
      </c>
      <c r="B108" s="70"/>
      <c r="C108" s="70"/>
      <c r="D108" s="18">
        <f>COUNTIF(C3:C33,"&lt;1")</f>
        <v>0</v>
      </c>
      <c r="E108" s="70" t="s">
        <v>44</v>
      </c>
      <c r="F108" s="70"/>
      <c r="G108" s="70"/>
      <c r="H108" s="70"/>
      <c r="I108" s="18">
        <f>MAX(L3:L33)</f>
        <v>1017</v>
      </c>
      <c r="J108" s="70" t="s">
        <v>51</v>
      </c>
      <c r="K108" s="70"/>
      <c r="L108" s="19"/>
    </row>
    <row r="109" spans="1:12" ht="30" customHeight="1">
      <c r="A109" s="70" t="s">
        <v>40</v>
      </c>
      <c r="B109" s="70"/>
      <c r="C109" s="70"/>
      <c r="D109" s="18">
        <f>MIN(P3:P33)</f>
        <v>10</v>
      </c>
      <c r="E109" s="70" t="s">
        <v>45</v>
      </c>
      <c r="F109" s="70"/>
      <c r="G109" s="70"/>
      <c r="H109" s="70"/>
      <c r="I109" s="18">
        <f>MIN(L3:L33)</f>
        <v>993</v>
      </c>
      <c r="J109" s="70"/>
      <c r="K109" s="70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St.Nitzsche</cp:lastModifiedBy>
  <cp:lastPrinted>2002-12-31T16:25:03Z</cp:lastPrinted>
  <dcterms:created xsi:type="dcterms:W3CDTF">2000-12-13T16:36:36Z</dcterms:created>
  <dcterms:modified xsi:type="dcterms:W3CDTF">2003-02-28T16:48:48Z</dcterms:modified>
  <cp:category/>
  <cp:version/>
  <cp:contentType/>
  <cp:contentStatus/>
</cp:coreProperties>
</file>